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2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c\Desktop\dashboard excel\"/>
    </mc:Choice>
  </mc:AlternateContent>
  <xr:revisionPtr revIDLastSave="0" documentId="13_ncr:1_{2026B966-8440-4A85-9C1E-E707A82BF4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shboard" sheetId="2" r:id="rId1"/>
    <sheet name="veri" sheetId="5" r:id="rId2"/>
  </sheets>
  <definedNames>
    <definedName name="_xlchart.v1.0" hidden="1">veri!$H$35:$H$45</definedName>
    <definedName name="_xlchart.v1.1" hidden="1">veri!$I$35:$I$45</definedName>
    <definedName name="_xlchart.v1.2" hidden="1">veri!$H$6:$H$9</definedName>
    <definedName name="_xlchart.v1.3" hidden="1">veri!$I$6:$I$9</definedName>
    <definedName name="Dilimleyici_Aylar">#N/A</definedName>
  </definedNames>
  <calcPr calcId="18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" l="1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I35" i="5"/>
  <c r="H35" i="5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28" i="5"/>
  <c r="O128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N112" i="5"/>
  <c r="O112" i="5" s="1"/>
  <c r="N113" i="5"/>
  <c r="O113" i="5" s="1"/>
  <c r="N114" i="5"/>
  <c r="O114" i="5" s="1"/>
  <c r="N115" i="5"/>
  <c r="O115" i="5" s="1"/>
  <c r="N104" i="5"/>
  <c r="O104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92" i="5"/>
  <c r="O92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80" i="5"/>
  <c r="O80" i="5" s="1"/>
  <c r="N69" i="5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N68" i="5"/>
  <c r="O68" i="5" s="1"/>
  <c r="H7" i="5"/>
  <c r="I7" i="5"/>
  <c r="H8" i="5"/>
  <c r="I8" i="5"/>
  <c r="H9" i="5"/>
  <c r="I9" i="5"/>
  <c r="I6" i="5"/>
  <c r="H6" i="5"/>
  <c r="O111" i="5"/>
  <c r="O67" i="5"/>
  <c r="C7" i="5"/>
  <c r="D7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D6" i="5"/>
  <c r="C6" i="5"/>
  <c r="O57" i="5"/>
  <c r="O58" i="5"/>
  <c r="O59" i="5"/>
  <c r="O60" i="5"/>
  <c r="O61" i="5"/>
  <c r="O62" i="5"/>
  <c r="O63" i="5"/>
  <c r="O64" i="5"/>
  <c r="O65" i="5"/>
  <c r="O66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56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20" i="5"/>
  <c r="K45" i="5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L45" i="5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K57" i="5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L57" i="5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K69" i="5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L69" i="5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189" i="5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K189" i="5"/>
  <c r="K190" i="5" s="1"/>
  <c r="K191" i="5" s="1"/>
  <c r="K192" i="5" s="1"/>
  <c r="K193" i="5" s="1"/>
  <c r="K194" i="5" s="1"/>
  <c r="K195" i="5" s="1"/>
  <c r="K196" i="5" s="1"/>
  <c r="K197" i="5" s="1"/>
  <c r="K198" i="5" s="1"/>
  <c r="K199" i="5" s="1"/>
  <c r="L177" i="5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K177" i="5"/>
  <c r="K178" i="5" s="1"/>
  <c r="K179" i="5" s="1"/>
  <c r="K180" i="5" s="1"/>
  <c r="K181" i="5" s="1"/>
  <c r="K182" i="5" s="1"/>
  <c r="K183" i="5" s="1"/>
  <c r="K184" i="5" s="1"/>
  <c r="K185" i="5" s="1"/>
  <c r="K186" i="5" s="1"/>
  <c r="K187" i="5" s="1"/>
  <c r="L165" i="5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K165" i="5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L153" i="5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K153" i="5"/>
  <c r="K154" i="5" s="1"/>
  <c r="K155" i="5" s="1"/>
  <c r="K156" i="5" s="1"/>
  <c r="K157" i="5" s="1"/>
  <c r="K158" i="5" s="1"/>
  <c r="K159" i="5" s="1"/>
  <c r="K160" i="5" s="1"/>
  <c r="K161" i="5" s="1"/>
  <c r="K162" i="5" s="1"/>
  <c r="K163" i="5" s="1"/>
  <c r="L141" i="5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K141" i="5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L129" i="5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K129" i="5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L117" i="5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K117" i="5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L105" i="5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K105" i="5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L93" i="5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K93" i="5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L81" i="5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K81" i="5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L33" i="5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K33" i="5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L21" i="5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K21" i="5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Y4" i="5"/>
  <c r="Z4" i="5" s="1"/>
  <c r="Y5" i="5"/>
  <c r="Z5" i="5" s="1"/>
  <c r="Y6" i="5"/>
  <c r="Z6" i="5" s="1"/>
  <c r="Y7" i="5"/>
  <c r="Z7" i="5" s="1"/>
  <c r="Y8" i="5"/>
  <c r="Z8" i="5" s="1"/>
  <c r="Y9" i="5"/>
  <c r="Z9" i="5" s="1"/>
  <c r="Y10" i="5"/>
  <c r="Z10" i="5" s="1"/>
  <c r="Y11" i="5"/>
  <c r="Z11" i="5" s="1"/>
  <c r="Y12" i="5"/>
  <c r="Z12" i="5" s="1"/>
  <c r="Y13" i="5"/>
  <c r="Z13" i="5" s="1"/>
  <c r="Y14" i="5"/>
  <c r="Z14" i="5" s="1"/>
  <c r="Y15" i="5"/>
  <c r="Z15" i="5" s="1"/>
  <c r="Y16" i="5"/>
  <c r="Z16" i="5" s="1"/>
  <c r="Y3" i="5"/>
  <c r="Z3" i="5" s="1"/>
  <c r="N17" i="5"/>
  <c r="O17" i="5"/>
  <c r="P17" i="5"/>
  <c r="Q17" i="5"/>
  <c r="R17" i="5"/>
  <c r="S17" i="5"/>
  <c r="T17" i="5"/>
  <c r="U17" i="5"/>
  <c r="V17" i="5"/>
  <c r="W17" i="5"/>
  <c r="X17" i="5"/>
  <c r="M17" i="5"/>
  <c r="N189" i="5" l="1"/>
  <c r="O189" i="5" s="1"/>
  <c r="O69" i="5"/>
  <c r="N191" i="5"/>
  <c r="O191" i="5" s="1"/>
  <c r="N199" i="5"/>
  <c r="O199" i="5" s="1"/>
  <c r="N190" i="5"/>
  <c r="O190" i="5" s="1"/>
  <c r="N198" i="5"/>
  <c r="O198" i="5" s="1"/>
  <c r="N197" i="5"/>
  <c r="O197" i="5" s="1"/>
  <c r="N196" i="5"/>
  <c r="O196" i="5" s="1"/>
  <c r="N195" i="5"/>
  <c r="O195" i="5" s="1"/>
  <c r="N194" i="5"/>
  <c r="O194" i="5" s="1"/>
  <c r="N193" i="5"/>
  <c r="O193" i="5" s="1"/>
  <c r="N192" i="5"/>
  <c r="O192" i="5" s="1"/>
  <c r="O79" i="5"/>
  <c r="N188" i="5"/>
  <c r="O188" i="5" s="1"/>
  <c r="Y17" i="5"/>
  <c r="Z17" i="5" s="1"/>
</calcChain>
</file>

<file path=xl/sharedStrings.xml><?xml version="1.0" encoding="utf-8"?>
<sst xmlns="http://schemas.openxmlformats.org/spreadsheetml/2006/main" count="363" uniqueCount="47">
  <si>
    <t>Nakit</t>
  </si>
  <si>
    <t>Hisse</t>
  </si>
  <si>
    <t>Dolar</t>
  </si>
  <si>
    <t>Altın</t>
  </si>
  <si>
    <t>Tutar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</si>
  <si>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</si>
  <si>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</si>
  <si>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</si>
  <si>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</si>
  <si>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</si>
  <si>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</si>
  <si>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</si>
  <si>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</si>
  <si>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</si>
  <si>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</si>
  <si>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</si>
  <si>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</si>
  <si>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Ortalama</t>
  </si>
  <si>
    <t>Kira</t>
  </si>
  <si>
    <t>Yakıt</t>
  </si>
  <si>
    <t>Gıda</t>
  </si>
  <si>
    <t>Faturalar</t>
  </si>
  <si>
    <t>Bağış</t>
  </si>
  <si>
    <t>Kıyafet</t>
  </si>
  <si>
    <t>Toplam</t>
  </si>
  <si>
    <t>Gelir gider özeti</t>
  </si>
  <si>
    <t>Gelir</t>
  </si>
  <si>
    <t>Harcama</t>
  </si>
  <si>
    <t>Kalan</t>
  </si>
  <si>
    <t>Maaş</t>
  </si>
  <si>
    <t>Youtube</t>
  </si>
  <si>
    <t>Özel ders</t>
  </si>
  <si>
    <t>Restaurant</t>
  </si>
  <si>
    <t>Varlıklar</t>
  </si>
  <si>
    <t>Dağılım</t>
  </si>
  <si>
    <t xml:space="preserve">Ana </t>
  </si>
  <si>
    <t>Satır Etiketleri</t>
  </si>
  <si>
    <t>Genel Toplam</t>
  </si>
  <si>
    <t>Aylar</t>
  </si>
  <si>
    <t>Toplam Tutar</t>
  </si>
  <si>
    <t>(Tümü)</t>
  </si>
  <si>
    <t>Harcama daşılımı</t>
  </si>
  <si>
    <t>(Birden Çok Öğe)</t>
  </si>
  <si>
    <t>Sütun Etiketleri</t>
  </si>
  <si>
    <t>Tutar (Pozitif)</t>
  </si>
  <si>
    <t>Toplam Tutar (Pozitif)</t>
  </si>
  <si>
    <t>Grafikler sayfası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</si>
</sst>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₺&quot;* #,##0_-;\-&quot;₺&quot;* #,##0_-;_-&quot;₺&quot;* &quot;-&quot;_-;_-@_-"/>
    <numFmt numFmtId="164" formatCode="&quot;₺&quot;#,##0"/>
    <numFmt numFmtId="165" formatCode="_-* #,##0_-;\-* #,##0_-;_-* &quot;-&quot;??_-;_-@_-"/>
    <numFmt numFmtId="166" formatCode="_-&quot;₺&quot;* #,##0_-;\-&quot;₺&quot;* #,##0_-;_-&quot;₺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42" fontId="0" fillId="0" borderId="0" xfId="0" applyNumberFormat="1"/>
    <xf numFmtId="166" fontId="0" fillId="0" borderId="0" xfId="0" applyNumberFormat="1"/>
    <xf numFmtId="0" fontId="4" fillId="0" borderId="0" xfId="1"/>
  </cellXfs>
  <cellStyles count="2">
    <cellStyle name="Köprü" xfId="1" builtinId="8"/>
    <cellStyle name="Normal" xfId="0" builtinId="0"/>
  </cellStyles>
  <dxfs count="35">
    <dxf>
      <numFmt numFmtId="165" formatCode="_-* #,##0_-;\-* #,##0_-;_-* &quot;-&quot;??_-;_-@_-"/>
    </dxf>
    <dxf>
      <numFmt numFmtId="167" formatCode="_*\ #,##0_-;\-* #,##0_-;_*\ &quot;-&quot;??_-;_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32" formatCode="_-&quot;₺&quot;* #,##0_-;\-&quot;₺&quot;* #,##0_-;_-&quot;₺&quot;* &quot;-&quot;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32" formatCode="_-&quot;₺&quot;* #,##0_-;\-&quot;₺&quot;* #,##0_-;_-&quot;₺&quot;* &quot;-&quot;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7" formatCode="_*\ #,##0_-;\-* #,##0_-;_*\ &quot;-&quot;??_-;_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numFmt numFmtId="166" formatCode="_-&quot;₺&quot;* #,##0_-;\-&quot;₺&quot;* #,##0_-;_-&quot;₺&quot;* &quot;-&quot;??_-;_-@_-"/>
    </dxf>
    <dxf>
      <numFmt numFmtId="165" formatCode="_-* #,##0_-;\-* #,##0_-;_-* &quot;-&quot;??_-;_-@_-"/>
    </dxf>
    <dxf>
      <font>
        <color theme="0"/>
      </font>
      <fill>
        <patternFill>
          <bgColor rgb="FF43C17A"/>
        </patternFill>
      </fill>
    </dxf>
  </dxfs>
  <tableStyles count="1" defaultTableStyle="TableStyleMedium2" defaultPivotStyle="PivotStyleLight16">
    <tableStyle name="Dilimleyici Stili 1" pivot="0" table="0" count="4" xr9:uid="{0DBEBC02-A78B-4239-AF2D-9AB412A7BBF6}">
      <tableStyleElement type="wholeTable" dxfId="34"/>
    </tableStyle>
  </tableStyles>
  <colors>
    <mruColors>
      <color rgb="FF6ED098"/>
      <color rgb="FF5457B5"/>
      <color rgb="FF91D1F7"/>
      <color rgb="FFE74655"/>
      <color rgb="FFC0EAD2"/>
      <color rgb="FF43C17A"/>
      <color rgb="FF40BF78"/>
      <color rgb="FF8EE5A9"/>
      <color rgb="FFDAEEE3"/>
      <color rgb="FFDCEDE3"/>
    </mruColors>
  </colors>
  <extLst>
    <ext xmlns:x14="http://schemas.microsoft.com/office/spreadsheetml/2009/9/main" uri="{46F421CA-312F-682f-3DD2-61675219B42D}">
      <x14:dxfs count="3">
        <dxf>
          <fill>
            <patternFill>
              <bgColor theme="4" tint="0.39994506668294322"/>
            </patternFill>
          </fill>
        </dxf>
        <dxf>
          <font>
            <color rgb="FF5457B5"/>
          </font>
          <fill>
            <patternFill patternType="solid">
              <bgColor rgb="FFC0EAD2"/>
            </patternFill>
          </fill>
        </dxf>
        <dxf>
          <font>
            <color theme="0"/>
          </font>
          <fill>
            <patternFill patternType="solid">
              <bgColor rgb="FF43C17A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Dilimleyici Stili 1">
          <x14:slicerStyleElements>
            <x14:slicerStyleElement type="unselectedItemWithData" dxfId="2"/>
            <x14:slicerStyleElement type="selectedItemWithData" dxfId="1"/>
            <x14:slicerStyleElement type="hoveredUn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[+excel dashboard-kişisel finans-yeşil.xlsx]veri!PivotTable16</c:name>
    <c:fmtId val="5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3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6ED098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rgbClr val="91D1F7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rgbClr val="43C17A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1.2369924347691784E-2"/>
              <c:y val="-0.2651237986886620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83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935968298080386"/>
                  <c:h val="0.11865672684450565"/>
                </c:manualLayout>
              </c15:layout>
            </c:ext>
          </c:extLst>
        </c:dLbl>
      </c:pivotFmt>
      <c:pivotFmt>
        <c:idx val="13"/>
        <c:spPr>
          <a:solidFill>
            <a:srgbClr val="E74655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6209150326797408E-2"/>
              <c:y val="-0.3208905920980410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3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43C17A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8.3730945396531323E-2"/>
              <c:y val="-0.2855579174276219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83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944408419535794"/>
                  <c:h val="0.1472754308753231"/>
                </c:manualLayout>
              </c15:layout>
            </c:ext>
          </c:extLst>
        </c:dLbl>
      </c:pivotFmt>
      <c:pivotFmt>
        <c:idx val="15"/>
        <c:spPr>
          <a:solidFill>
            <a:srgbClr val="5457B5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1241830065359487"/>
              <c:y val="-0.2325674879993613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3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3398692810457505"/>
              <c:y val="-0.2224057163957166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3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8777335186042921"/>
          <c:y val="0.33940979810983696"/>
          <c:w val="0.73120992228912562"/>
          <c:h val="0.64855140933470268"/>
        </c:manualLayout>
      </c:layout>
      <c:doughnutChart>
        <c:varyColors val="1"/>
        <c:ser>
          <c:idx val="0"/>
          <c:order val="0"/>
          <c:tx>
            <c:strRef>
              <c:f>veri!$G$50</c:f>
              <c:strCache>
                <c:ptCount val="1"/>
                <c:pt idx="0">
                  <c:v>Toplam</c:v>
                </c:pt>
              </c:strCache>
            </c:strRef>
          </c:tx>
          <c:dPt>
            <c:idx val="0"/>
            <c:bubble3D val="0"/>
            <c:spPr>
              <a:solidFill>
                <a:srgbClr val="6ED0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91-4A61-A584-284D1A14270B}"/>
              </c:ext>
            </c:extLst>
          </c:dPt>
          <c:dPt>
            <c:idx val="1"/>
            <c:bubble3D val="0"/>
            <c:spPr>
              <a:solidFill>
                <a:srgbClr val="91D1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91-4A61-A584-284D1A14270B}"/>
              </c:ext>
            </c:extLst>
          </c:dPt>
          <c:dPt>
            <c:idx val="2"/>
            <c:bubble3D val="0"/>
            <c:spPr>
              <a:solidFill>
                <a:srgbClr val="43C1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91-4A61-A584-284D1A14270B}"/>
              </c:ext>
            </c:extLst>
          </c:dPt>
          <c:dPt>
            <c:idx val="3"/>
            <c:bubble3D val="0"/>
            <c:spPr>
              <a:solidFill>
                <a:srgbClr val="E7465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91-4A61-A584-284D1A14270B}"/>
              </c:ext>
            </c:extLst>
          </c:dPt>
          <c:dPt>
            <c:idx val="4"/>
            <c:bubble3D val="0"/>
            <c:spPr>
              <a:solidFill>
                <a:srgbClr val="43C1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91-4A61-A584-284D1A14270B}"/>
              </c:ext>
            </c:extLst>
          </c:dPt>
          <c:dPt>
            <c:idx val="5"/>
            <c:bubble3D val="0"/>
            <c:spPr>
              <a:solidFill>
                <a:srgbClr val="5457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91-4A61-A584-284D1A1427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C91-4A61-A584-284D1A14270B}"/>
              </c:ext>
            </c:extLst>
          </c:dPt>
          <c:dLbls>
            <c:dLbl>
              <c:idx val="2"/>
              <c:layout>
                <c:manualLayout>
                  <c:x val="-8.3730945396531323E-2"/>
                  <c:y val="-0.285557917427621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30" b="0" i="0" u="none" strike="noStrike" kern="1200" baseline="0">
                      <a:solidFill>
                        <a:srgbClr val="5457B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408419535794"/>
                      <c:h val="0.14727543087532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C91-4A61-A584-284D1A14270B}"/>
                </c:ext>
              </c:extLst>
            </c:dLbl>
            <c:dLbl>
              <c:idx val="3"/>
              <c:layout>
                <c:manualLayout>
                  <c:x val="-5.6209150326797408E-2"/>
                  <c:y val="-0.32089059209804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91-4A61-A584-284D1A14270B}"/>
                </c:ext>
              </c:extLst>
            </c:dLbl>
            <c:dLbl>
              <c:idx val="4"/>
              <c:layout>
                <c:manualLayout>
                  <c:x val="1.2369924347691784E-2"/>
                  <c:y val="-0.265123798688662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30" b="0" i="0" u="none" strike="noStrike" kern="1200" baseline="0">
                      <a:solidFill>
                        <a:srgbClr val="5457B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5968298080386"/>
                      <c:h val="0.118656726844505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C91-4A61-A584-284D1A14270B}"/>
                </c:ext>
              </c:extLst>
            </c:dLbl>
            <c:dLbl>
              <c:idx val="5"/>
              <c:layout>
                <c:manualLayout>
                  <c:x val="0.11241830065359487"/>
                  <c:y val="-0.23256748799936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91-4A61-A584-284D1A14270B}"/>
                </c:ext>
              </c:extLst>
            </c:dLbl>
            <c:dLbl>
              <c:idx val="6"/>
              <c:layout>
                <c:manualLayout>
                  <c:x val="0.23398692810457505"/>
                  <c:y val="-0.222405716395716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91-4A61-A584-284D1A1427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30" b="0" i="0" u="none" strike="noStrike" kern="1200" baseline="0">
                    <a:solidFill>
                      <a:srgbClr val="5457B5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veri!$F$51:$F$58</c:f>
              <c:strCache>
                <c:ptCount val="7"/>
                <c:pt idx="0">
                  <c:v>Kira</c:v>
                </c:pt>
                <c:pt idx="1">
                  <c:v>Gıda</c:v>
                </c:pt>
                <c:pt idx="2">
                  <c:v>Faturalar</c:v>
                </c:pt>
                <c:pt idx="3">
                  <c:v>Yakıt</c:v>
                </c:pt>
                <c:pt idx="4">
                  <c:v>Restaurant</c:v>
                </c:pt>
                <c:pt idx="5">
                  <c:v>Kıyafet</c:v>
                </c:pt>
                <c:pt idx="6">
                  <c:v>Bağış</c:v>
                </c:pt>
              </c:strCache>
            </c:strRef>
          </c:cat>
          <c:val>
            <c:numRef>
              <c:f>veri!$G$51:$G$58</c:f>
              <c:numCache>
                <c:formatCode>_-"₺"* #,##0_-;\-"₺"* #,##0_-;_-"₺"* "-"??_-;_-@_-</c:formatCode>
                <c:ptCount val="7"/>
                <c:pt idx="0">
                  <c:v>120000</c:v>
                </c:pt>
                <c:pt idx="1">
                  <c:v>49180</c:v>
                </c:pt>
                <c:pt idx="2">
                  <c:v>14721</c:v>
                </c:pt>
                <c:pt idx="3">
                  <c:v>14614</c:v>
                </c:pt>
                <c:pt idx="4">
                  <c:v>13064</c:v>
                </c:pt>
                <c:pt idx="5">
                  <c:v>11938</c:v>
                </c:pt>
                <c:pt idx="6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91-4A61-A584-284D1A142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6ED098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veri!$C$6:$C$17</c15:sqref>
                  </c15:fullRef>
                </c:ext>
              </c:extLst>
              <c:f>veri!$C$6:$C$16</c:f>
              <c:strCache>
                <c:ptCount val="11"/>
                <c:pt idx="0">
                  <c:v> Ocak </c:v>
                </c:pt>
                <c:pt idx="1">
                  <c:v> Şubat </c:v>
                </c:pt>
                <c:pt idx="2">
                  <c:v> Mart </c:v>
                </c:pt>
                <c:pt idx="3">
                  <c:v> Nisan </c:v>
                </c:pt>
                <c:pt idx="4">
                  <c:v> Mayıs </c:v>
                </c:pt>
                <c:pt idx="5">
                  <c:v> Haziran </c:v>
                </c:pt>
                <c:pt idx="6">
                  <c:v> Temmuz </c:v>
                </c:pt>
                <c:pt idx="7">
                  <c:v> Ağustos </c:v>
                </c:pt>
                <c:pt idx="8">
                  <c:v> Eylül </c:v>
                </c:pt>
                <c:pt idx="9">
                  <c:v> Ekim </c:v>
                </c:pt>
                <c:pt idx="10">
                  <c:v> Kasım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veri!$D$6:$D$17</c15:sqref>
                  </c15:fullRef>
                </c:ext>
              </c:extLst>
              <c:f>veri!$D$6:$D$16</c:f>
              <c:numCache>
                <c:formatCode>_-"₺"* #,##0_-;\-"₺"* #,##0_-;_-"₺"* "-"??_-;_-@_-</c:formatCode>
                <c:ptCount val="11"/>
                <c:pt idx="0">
                  <c:v>18331</c:v>
                </c:pt>
                <c:pt idx="1">
                  <c:v>19350</c:v>
                </c:pt>
                <c:pt idx="2">
                  <c:v>19532</c:v>
                </c:pt>
                <c:pt idx="3">
                  <c:v>17001</c:v>
                </c:pt>
                <c:pt idx="4">
                  <c:v>19344</c:v>
                </c:pt>
                <c:pt idx="5">
                  <c:v>18979</c:v>
                </c:pt>
                <c:pt idx="6">
                  <c:v>19155</c:v>
                </c:pt>
                <c:pt idx="7">
                  <c:v>18912</c:v>
                </c:pt>
                <c:pt idx="8">
                  <c:v>19425</c:v>
                </c:pt>
                <c:pt idx="9">
                  <c:v>17896</c:v>
                </c:pt>
                <c:pt idx="10">
                  <c:v>17570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49-4C0A-9382-BCEC9C1C9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916128"/>
        <c:axId val="617917928"/>
      </c:lineChart>
      <c:catAx>
        <c:axId val="6179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7917928"/>
        <c:crosses val="autoZero"/>
        <c:auto val="1"/>
        <c:lblAlgn val="ctr"/>
        <c:lblOffset val="100"/>
        <c:noMultiLvlLbl val="0"/>
      </c:catAx>
      <c:valAx>
        <c:axId val="617917928"/>
        <c:scaling>
          <c:orientation val="minMax"/>
        </c:scaling>
        <c:delete val="1"/>
        <c:axPos val="l"/>
        <c:numFmt formatCode="_-&quot;₺&quot;* #,##0_-;\-&quot;₺&quot;* #,##0_-;_-&quot;₺&quot;* &quot;-&quot;??_-;_-@_-" sourceLinked="1"/>
        <c:majorTickMark val="out"/>
        <c:minorTickMark val="none"/>
        <c:tickLblPos val="nextTo"/>
        <c:crossAx val="617916128"/>
        <c:crossesAt val="0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[+excel dashboard-kişisel finans-yeşil.xlsx]veri!PivotTable9</c:name>
    <c:fmtId val="6"/>
  </c:pivotSource>
  <c:chart>
    <c:autoTitleDeleted val="1"/>
    <c:pivotFmts>
      <c:pivotFmt>
        <c:idx val="0"/>
        <c:spPr>
          <a:solidFill>
            <a:srgbClr val="6ED09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6ED09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6ED09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6ED09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8405110819480894"/>
                  <c:h val="0.22049111959164613"/>
                </c:manualLayout>
              </c15:layout>
            </c:ext>
          </c:extLst>
        </c:dLbl>
      </c:pivotFmt>
      <c:pivotFmt>
        <c:idx val="4"/>
        <c:spPr>
          <a:solidFill>
            <a:srgbClr val="6ED09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8453703703703698"/>
                  <c:h val="0.17959132409062364"/>
                </c:manualLayout>
              </c15:layout>
            </c:ext>
          </c:extLst>
        </c:dLbl>
      </c:pivotFmt>
      <c:pivotFmt>
        <c:idx val="5"/>
        <c:spPr>
          <a:solidFill>
            <a:srgbClr val="6ED09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287037037037038"/>
                  <c:h val="0.17959132409062362"/>
                </c:manualLayout>
              </c15:layout>
            </c:ext>
          </c:extLst>
        </c:dLbl>
      </c:pivotFmt>
      <c:pivotFmt>
        <c:idx val="6"/>
        <c:spPr>
          <a:solidFill>
            <a:srgbClr val="6ED098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rgbClr val="5457B5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3252296587926505"/>
                  <c:h val="0.1307569682624028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1443510498687664"/>
          <c:y val="8.9979550102249492E-2"/>
          <c:w val="0.52138961796442107"/>
          <c:h val="0.82004089979550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veri!$G$5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rgbClr val="6ED09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ED0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95-4E9B-87CF-A3AB55C84AE7}"/>
              </c:ext>
            </c:extLst>
          </c:dPt>
          <c:dPt>
            <c:idx val="1"/>
            <c:invertIfNegative val="0"/>
            <c:bubble3D val="0"/>
            <c:spPr>
              <a:solidFill>
                <a:srgbClr val="6ED0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95-4E9B-87CF-A3AB55C84AE7}"/>
              </c:ext>
            </c:extLst>
          </c:dPt>
          <c:dPt>
            <c:idx val="2"/>
            <c:invertIfNegative val="0"/>
            <c:bubble3D val="0"/>
            <c:spPr>
              <a:solidFill>
                <a:srgbClr val="6ED0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95-4E9B-87CF-A3AB55C84AE7}"/>
              </c:ext>
            </c:extLst>
          </c:dPt>
          <c:dPt>
            <c:idx val="3"/>
            <c:invertIfNegative val="0"/>
            <c:bubble3D val="0"/>
            <c:spPr>
              <a:solidFill>
                <a:srgbClr val="6ED0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95-4E9B-87CF-A3AB55C84AE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457B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05110819480894"/>
                      <c:h val="0.22049111959164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95-4E9B-87CF-A3AB55C84AE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457B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53703703703698"/>
                      <c:h val="0.179591324090623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195-4E9B-87CF-A3AB55C84AE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457B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87037037037038"/>
                      <c:h val="0.17959132409062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95-4E9B-87CF-A3AB55C84AE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457B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52296587926505"/>
                      <c:h val="0.13075696826240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195-4E9B-87CF-A3AB55C84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457B5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veri!$F$6:$F$10</c:f>
              <c:strCache>
                <c:ptCount val="4"/>
                <c:pt idx="0">
                  <c:v>Hisse</c:v>
                </c:pt>
                <c:pt idx="1">
                  <c:v>Nakit</c:v>
                </c:pt>
                <c:pt idx="2">
                  <c:v>Dolar</c:v>
                </c:pt>
                <c:pt idx="3">
                  <c:v>Altın</c:v>
                </c:pt>
              </c:strCache>
            </c:strRef>
          </c:cat>
          <c:val>
            <c:numRef>
              <c:f>veri!$G$6:$G$10</c:f>
              <c:numCache>
                <c:formatCode>_-"₺"* #,##0_-;\-"₺"* #,##0_-;_-"₺"* "-"??_-;_-@_-</c:formatCode>
                <c:ptCount val="4"/>
                <c:pt idx="0">
                  <c:v>3000000</c:v>
                </c:pt>
                <c:pt idx="1">
                  <c:v>2400000</c:v>
                </c:pt>
                <c:pt idx="2">
                  <c:v>1440000</c:v>
                </c:pt>
                <c:pt idx="3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5-4E9B-87CF-A3AB55C8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6081368"/>
        <c:axId val="946078128"/>
      </c:barChart>
      <c:catAx>
        <c:axId val="946081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7B5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46078128"/>
        <c:crosses val="autoZero"/>
        <c:auto val="1"/>
        <c:lblAlgn val="ctr"/>
        <c:lblOffset val="100"/>
        <c:noMultiLvlLbl val="0"/>
      </c:catAx>
      <c:valAx>
        <c:axId val="946078128"/>
        <c:scaling>
          <c:orientation val="minMax"/>
        </c:scaling>
        <c:delete val="1"/>
        <c:axPos val="t"/>
        <c:numFmt formatCode="_-&quot;₺&quot;* #,##0_-;\-&quot;₺&quot;* #,##0_-;_-&quot;₺&quot;* &quot;-&quot;??_-;_-@_-" sourceLinked="1"/>
        <c:majorTickMark val="none"/>
        <c:minorTickMark val="none"/>
        <c:tickLblPos val="nextTo"/>
        <c:crossAx val="94608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[+excel dashboard-kişisel finans-yeşil.xlsx]veri!PivotTable17</c:name>
    <c:fmtId val="45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veri!$B$23:$B$24</c:f>
              <c:strCache>
                <c:ptCount val="1"/>
                <c:pt idx="0">
                  <c:v>Gelir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veri!$A$25:$A$37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veri!$B$25:$B$37</c:f>
              <c:numCache>
                <c:formatCode>_-"₺"* #,##0_-;\-"₺"* #,##0_-;_-"₺"* "-"??_-;_-@_-</c:formatCode>
                <c:ptCount val="12"/>
                <c:pt idx="0">
                  <c:v>63000</c:v>
                </c:pt>
                <c:pt idx="1">
                  <c:v>63000</c:v>
                </c:pt>
                <c:pt idx="2">
                  <c:v>63000</c:v>
                </c:pt>
                <c:pt idx="3">
                  <c:v>63000</c:v>
                </c:pt>
                <c:pt idx="4">
                  <c:v>63000</c:v>
                </c:pt>
                <c:pt idx="5">
                  <c:v>63000</c:v>
                </c:pt>
                <c:pt idx="6">
                  <c:v>63000</c:v>
                </c:pt>
                <c:pt idx="7">
                  <c:v>63000</c:v>
                </c:pt>
                <c:pt idx="8">
                  <c:v>63000</c:v>
                </c:pt>
                <c:pt idx="9">
                  <c:v>63000</c:v>
                </c:pt>
                <c:pt idx="10">
                  <c:v>63000</c:v>
                </c:pt>
                <c:pt idx="11">
                  <c:v>63000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7-445F-B192-34E6596D2F20}"/>
            </c:ext>
          </c:extLst>
        </c:ser>
        <c:ser>
          <c:idx val="1"/>
          <c:order val="1"/>
          <c:tx>
            <c:strRef>
              <c:f>veri!$C$23:$C$24</c:f>
              <c:strCache>
                <c:ptCount val="1"/>
                <c:pt idx="0">
                  <c:v>Harcama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veri!$A$25:$A$37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veri!$C$25:$C$37</c:f>
              <c:numCache>
                <c:formatCode>_-"₺"* #,##0_-;\-"₺"* #,##0_-;_-"₺"* "-"??_-;_-@_-</c:formatCode>
                <c:ptCount val="12"/>
                <c:pt idx="0">
                  <c:v>18331</c:v>
                </c:pt>
                <c:pt idx="1">
                  <c:v>19350</c:v>
                </c:pt>
                <c:pt idx="2">
                  <c:v>19532</c:v>
                </c:pt>
                <c:pt idx="3">
                  <c:v>17001</c:v>
                </c:pt>
                <c:pt idx="4">
                  <c:v>19344</c:v>
                </c:pt>
                <c:pt idx="5">
                  <c:v>18979</c:v>
                </c:pt>
                <c:pt idx="6">
                  <c:v>19155</c:v>
                </c:pt>
                <c:pt idx="7">
                  <c:v>18912</c:v>
                </c:pt>
                <c:pt idx="8">
                  <c:v>19425</c:v>
                </c:pt>
                <c:pt idx="9">
                  <c:v>17896</c:v>
                </c:pt>
                <c:pt idx="10">
                  <c:v>17570</c:v>
                </c:pt>
                <c:pt idx="11">
                  <c:v>20422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7-445F-B192-34E6596D2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372024"/>
        <c:axId val="610373464"/>
      </c:lineChart>
      <c:catAx>
        <c:axId val="61037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7B5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0373464"/>
        <c:crosses val="autoZero"/>
        <c:auto val="1"/>
        <c:lblAlgn val="ctr"/>
        <c:lblOffset val="100"/>
        <c:noMultiLvlLbl val="0"/>
      </c:catAx>
      <c:valAx>
        <c:axId val="610373464"/>
        <c:scaling>
          <c:orientation val="minMax"/>
        </c:scaling>
        <c:delete val="1"/>
        <c:axPos val="l"/>
        <c:numFmt formatCode="_-&quot;₺&quot;* #,##0_-;\-&quot;₺&quot;* #,##0_-;_-&quot;₺&quot;* &quot;-&quot;??_-;_-@_-" sourceLinked="1"/>
        <c:majorTickMark val="none"/>
        <c:minorTickMark val="none"/>
        <c:tickLblPos val="nextTo"/>
        <c:crossAx val="61037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[+excel dashboard-kişisel finans-yeşil.xlsx]veri!PivotTable13</c:name>
    <c:fmtId val="5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60" b="0" i="0" u="none" strike="noStrike" kern="1200" baseline="0">
                  <a:solidFill>
                    <a:srgbClr val="91D1F7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43C17A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0668197725284339E-2"/>
              <c:y val="0.2105265920707278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60" b="0" i="0" u="none" strike="noStrike" kern="1200" baseline="0">
                  <a:solidFill>
                    <a:srgbClr val="91D1F7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40463200364417257"/>
                  <c:h val="0.16810553943914902"/>
                </c:manualLayout>
              </c15:layout>
            </c:ext>
          </c:extLst>
        </c:dLbl>
      </c:pivotFmt>
      <c:pivotFmt>
        <c:idx val="7"/>
        <c:spPr>
          <a:solidFill>
            <a:srgbClr val="91D1F7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1180555555555555"/>
              <c:y val="2.10526315789473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60" b="0" i="0" u="none" strike="noStrike" kern="1200" baseline="0">
                  <a:solidFill>
                    <a:srgbClr val="91D1F7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E74655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2083333333333336E-2"/>
              <c:y val="-9.824561403508773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60" b="0" i="0" u="none" strike="noStrike" kern="1200" baseline="0">
                  <a:solidFill>
                    <a:srgbClr val="91D1F7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47677930883639547"/>
          <c:y val="0.13267523138555051"/>
          <c:w val="0.3565540244969379"/>
          <c:h val="0.72061444950960074"/>
        </c:manualLayout>
      </c:layout>
      <c:doughnutChart>
        <c:varyColors val="1"/>
        <c:ser>
          <c:idx val="0"/>
          <c:order val="0"/>
          <c:tx>
            <c:strRef>
              <c:f>veri!$G$16</c:f>
              <c:strCache>
                <c:ptCount val="1"/>
                <c:pt idx="0">
                  <c:v>Toplam</c:v>
                </c:pt>
              </c:strCache>
            </c:strRef>
          </c:tx>
          <c:dPt>
            <c:idx val="0"/>
            <c:bubble3D val="0"/>
            <c:spPr>
              <a:solidFill>
                <a:srgbClr val="43C1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F9-4B0B-B054-C9B42E63D614}"/>
              </c:ext>
            </c:extLst>
          </c:dPt>
          <c:dPt>
            <c:idx val="1"/>
            <c:bubble3D val="0"/>
            <c:spPr>
              <a:solidFill>
                <a:srgbClr val="91D1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F9-4B0B-B054-C9B42E63D614}"/>
              </c:ext>
            </c:extLst>
          </c:dPt>
          <c:dPt>
            <c:idx val="2"/>
            <c:bubble3D val="0"/>
            <c:spPr>
              <a:solidFill>
                <a:srgbClr val="E7465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F9-4B0B-B054-C9B42E63D614}"/>
              </c:ext>
            </c:extLst>
          </c:dPt>
          <c:dLbls>
            <c:dLbl>
              <c:idx val="0"/>
              <c:layout>
                <c:manualLayout>
                  <c:x val="2.0668197725284339E-2"/>
                  <c:y val="0.210526592070727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60" b="0" i="0" u="none" strike="noStrike" kern="1200" baseline="0">
                      <a:solidFill>
                        <a:srgbClr val="91D1F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463200364417257"/>
                      <c:h val="0.168105539439149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4F9-4B0B-B054-C9B42E63D614}"/>
                </c:ext>
              </c:extLst>
            </c:dLbl>
            <c:dLbl>
              <c:idx val="1"/>
              <c:layout>
                <c:manualLayout>
                  <c:x val="-0.21180555555555555"/>
                  <c:y val="2.10526315789473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F9-4B0B-B054-C9B42E63D614}"/>
                </c:ext>
              </c:extLst>
            </c:dLbl>
            <c:dLbl>
              <c:idx val="2"/>
              <c:layout>
                <c:manualLayout>
                  <c:x val="-5.2083333333333336E-2"/>
                  <c:y val="-9.82456140350877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F9-4B0B-B054-C9B42E63D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60" b="0" i="0" u="none" strike="noStrike" kern="1200" baseline="0">
                    <a:solidFill>
                      <a:srgbClr val="91D1F7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veri!$F$17:$F$20</c:f>
              <c:strCache>
                <c:ptCount val="3"/>
                <c:pt idx="0">
                  <c:v>Maaş</c:v>
                </c:pt>
                <c:pt idx="1">
                  <c:v>Özel ders</c:v>
                </c:pt>
                <c:pt idx="2">
                  <c:v>Youtube</c:v>
                </c:pt>
              </c:strCache>
            </c:strRef>
          </c:cat>
          <c:val>
            <c:numRef>
              <c:f>veri!$G$17:$G$20</c:f>
              <c:numCache>
                <c:formatCode>_("₺"* #,##0_);_("₺"* \(#,##0\);_("₺"* "-"_);_(@_)</c:formatCode>
                <c:ptCount val="3"/>
                <c:pt idx="0">
                  <c:v>540000</c:v>
                </c:pt>
                <c:pt idx="1">
                  <c:v>96000</c:v>
                </c:pt>
                <c:pt idx="2">
                  <c:v>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F9-4B0B-B054-C9B42E63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plotArea>
      <cx:plotAreaRegion>
        <cx:series layoutId="treemap" uniqueId="{625A80B0-8AEE-4DB8-92E8-AF945CDD4975}">
          <cx:dataPt idx="0">
            <cx:spPr>
              <a:solidFill>
                <a:srgbClr val="6ED098"/>
              </a:solidFill>
            </cx:spPr>
          </cx:dataPt>
          <cx:dataPt idx="1">
            <cx:spPr>
              <a:solidFill>
                <a:srgbClr val="91D1F7"/>
              </a:solidFill>
            </cx:spPr>
          </cx:dataPt>
          <cx:dataPt idx="2">
            <cx:spPr>
              <a:solidFill>
                <a:srgbClr val="5457B5"/>
              </a:solidFill>
            </cx:spPr>
          </cx:dataPt>
          <cx:dataPt idx="3">
            <cx:spPr>
              <a:solidFill>
                <a:srgbClr val="E74655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30" baseline="0">
                    <a:solidFill>
                      <a:srgbClr val="DCEDE3"/>
                    </a:solidFill>
                  </a:defRPr>
                </a:pPr>
                <a:endParaRPr lang="tr-TR" sz="1430" b="0" i="0" u="none" strike="noStrike" baseline="0">
                  <a:solidFill>
                    <a:srgbClr val="DCEDE3"/>
                  </a:solidFill>
                  <a:latin typeface="Calibri" panose="020F0502020204030204"/>
                </a:endParaRPr>
              </a:p>
            </cx:txPr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4950613C-B4E0-42FC-969D-33CCAA7404C6}">
          <cx:dataPt idx="10">
            <cx:spPr>
              <a:solidFill>
                <a:srgbClr val="6ED098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 baseline="0">
                    <a:solidFill>
                      <a:srgbClr val="43C17A"/>
                    </a:solidFill>
                  </a:defRPr>
                </a:pPr>
                <a:endParaRPr lang="tr-TR" sz="800" b="0" i="0" u="none" strike="noStrike" baseline="0">
                  <a:solidFill>
                    <a:srgbClr val="43C17A"/>
                  </a:solidFill>
                  <a:latin typeface="Calibri" panose="020F0502020204030204"/>
                </a:endParaRPr>
              </a:p>
            </cx:txPr>
            <cx:visibility seriesName="0" categoryName="0" value="1"/>
            <cx:dataLabelHidden idx="4"/>
            <cx:dataLabelHidden idx="6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aseline="0">
                <a:solidFill>
                  <a:srgbClr val="5457B5"/>
                </a:solidFill>
              </a:defRPr>
            </a:pPr>
            <a:endParaRPr lang="tr-TR" sz="900" b="0" i="0" u="none" strike="noStrike" baseline="0">
              <a:solidFill>
                <a:srgbClr val="5457B5"/>
              </a:solidFill>
              <a:latin typeface="Calibri" panose="020F0502020204030204"/>
            </a:endParaRPr>
          </a:p>
        </cx:txPr>
      </cx:axis>
      <cx:axis id="1" hidden="1">
        <cx:valScaling/>
        <cx:tickLabels/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hyperlink" Target="#veri!A1"/><Relationship Id="rId1" Type="http://schemas.openxmlformats.org/officeDocument/2006/relationships/image" Target="../media/image1.png"/><Relationship Id="rId6" Type="http://schemas.microsoft.com/office/2014/relationships/chartEx" Target="../charts/chartEx1.xml"/><Relationship Id="rId5" Type="http://schemas.openxmlformats.org/officeDocument/2006/relationships/chart" Target="../charts/chart3.xml"/><Relationship Id="rId10" Type="http://schemas.openxmlformats.org/officeDocument/2006/relationships/image" Target="../media/image2.png"/><Relationship Id="rId4" Type="http://schemas.openxmlformats.org/officeDocument/2006/relationships/chart" Target="../charts/chart2.xml"/><Relationship Id="rId9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342900</xdr:colOff>
      <xdr:row>40</xdr:row>
      <xdr:rowOff>38100</xdr:rowOff>
    </xdr:to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66446B06-B60A-3BDF-96AE-5B3AD7E1FC30}"/>
            </a:ext>
          </a:extLst>
        </xdr:cNvPr>
        <xdr:cNvSpPr/>
      </xdr:nvSpPr>
      <xdr:spPr>
        <a:xfrm>
          <a:off x="0" y="0"/>
          <a:ext cx="2171700" cy="7658100"/>
        </a:xfrm>
        <a:prstGeom prst="rect">
          <a:avLst/>
        </a:prstGeom>
        <a:solidFill>
          <a:srgbClr val="43C17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533400</xdr:colOff>
      <xdr:row>0</xdr:row>
      <xdr:rowOff>0</xdr:rowOff>
    </xdr:from>
    <xdr:to>
      <xdr:col>21</xdr:col>
      <xdr:colOff>352425</xdr:colOff>
      <xdr:row>40</xdr:row>
      <xdr:rowOff>38100</xdr:rowOff>
    </xdr:to>
    <xdr:sp macro="" textlink="">
      <xdr:nvSpPr>
        <xdr:cNvPr id="6" name="Dikdörtgen 5">
          <a:extLst>
            <a:ext uri="{FF2B5EF4-FFF2-40B4-BE49-F238E27FC236}">
              <a16:creationId xmlns:a16="http://schemas.microsoft.com/office/drawing/2014/main" id="{B1BD07AB-CC4C-1398-BC66-7FFD2275403F}"/>
            </a:ext>
          </a:extLst>
        </xdr:cNvPr>
        <xdr:cNvSpPr/>
      </xdr:nvSpPr>
      <xdr:spPr>
        <a:xfrm>
          <a:off x="10287000" y="0"/>
          <a:ext cx="2867025" cy="7658100"/>
        </a:xfrm>
        <a:prstGeom prst="rect">
          <a:avLst/>
        </a:prstGeom>
        <a:solidFill>
          <a:srgbClr val="DCEDE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238125</xdr:colOff>
      <xdr:row>0</xdr:row>
      <xdr:rowOff>133350</xdr:rowOff>
    </xdr:from>
    <xdr:to>
      <xdr:col>3</xdr:col>
      <xdr:colOff>147637</xdr:colOff>
      <xdr:row>2</xdr:row>
      <xdr:rowOff>78700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A625BA67-E1C2-479E-AEBD-A3EF1D345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1738312" cy="326350"/>
        </a:xfrm>
        <a:prstGeom prst="rect">
          <a:avLst/>
        </a:prstGeom>
      </xdr:spPr>
    </xdr:pic>
    <xdr:clientData/>
  </xdr:twoCellAnchor>
  <xdr:twoCellAnchor>
    <xdr:from>
      <xdr:col>13</xdr:col>
      <xdr:colOff>85725</xdr:colOff>
      <xdr:row>11</xdr:row>
      <xdr:rowOff>57151</xdr:rowOff>
    </xdr:from>
    <xdr:to>
      <xdr:col>16</xdr:col>
      <xdr:colOff>304800</xdr:colOff>
      <xdr:row>27</xdr:row>
      <xdr:rowOff>38101</xdr:rowOff>
    </xdr:to>
    <xdr:sp macro="" textlink="">
      <xdr:nvSpPr>
        <xdr:cNvPr id="9" name="Dikdörtgen: Köşeleri Yuvarlatılmış 8">
          <a:extLst>
            <a:ext uri="{FF2B5EF4-FFF2-40B4-BE49-F238E27FC236}">
              <a16:creationId xmlns:a16="http://schemas.microsoft.com/office/drawing/2014/main" id="{C60D8746-7FCB-5375-7E68-B074BC64F15A}"/>
            </a:ext>
          </a:extLst>
        </xdr:cNvPr>
        <xdr:cNvSpPr/>
      </xdr:nvSpPr>
      <xdr:spPr>
        <a:xfrm>
          <a:off x="8010525" y="2152651"/>
          <a:ext cx="2047875" cy="3028950"/>
        </a:xfrm>
        <a:prstGeom prst="roundRect">
          <a:avLst>
            <a:gd name="adj" fmla="val 3924"/>
          </a:avLst>
        </a:prstGeom>
        <a:gradFill flip="none" rotWithShape="1">
          <a:gsLst>
            <a:gs pos="0">
              <a:srgbClr val="40BF78">
                <a:shade val="30000"/>
                <a:satMod val="115000"/>
              </a:srgbClr>
            </a:gs>
            <a:gs pos="50000">
              <a:srgbClr val="40BF78">
                <a:shade val="67500"/>
                <a:satMod val="115000"/>
              </a:srgbClr>
            </a:gs>
            <a:gs pos="100000">
              <a:srgbClr val="40BF78">
                <a:shade val="100000"/>
                <a:satMod val="115000"/>
              </a:srgb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47625</xdr:colOff>
      <xdr:row>2</xdr:row>
      <xdr:rowOff>76200</xdr:rowOff>
    </xdr:from>
    <xdr:to>
      <xdr:col>16</xdr:col>
      <xdr:colOff>266700</xdr:colOff>
      <xdr:row>9</xdr:row>
      <xdr:rowOff>57149</xdr:rowOff>
    </xdr:to>
    <xdr:sp macro="" textlink="">
      <xdr:nvSpPr>
        <xdr:cNvPr id="10" name="Dikdörtgen: Köşeleri Yuvarlatılmış 9">
          <a:extLst>
            <a:ext uri="{FF2B5EF4-FFF2-40B4-BE49-F238E27FC236}">
              <a16:creationId xmlns:a16="http://schemas.microsoft.com/office/drawing/2014/main" id="{2987F47A-9186-AA64-06B2-10B2A215B27F}"/>
            </a:ext>
          </a:extLst>
        </xdr:cNvPr>
        <xdr:cNvSpPr/>
      </xdr:nvSpPr>
      <xdr:spPr>
        <a:xfrm>
          <a:off x="2486025" y="457200"/>
          <a:ext cx="7534275" cy="1314449"/>
        </a:xfrm>
        <a:prstGeom prst="roundRect">
          <a:avLst>
            <a:gd name="adj" fmla="val 8575"/>
          </a:avLst>
        </a:prstGeom>
        <a:solidFill>
          <a:srgbClr val="8EE5A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152400</xdr:colOff>
      <xdr:row>28</xdr:row>
      <xdr:rowOff>114300</xdr:rowOff>
    </xdr:from>
    <xdr:to>
      <xdr:col>9</xdr:col>
      <xdr:colOff>304800</xdr:colOff>
      <xdr:row>40</xdr:row>
      <xdr:rowOff>0</xdr:rowOff>
    </xdr:to>
    <xdr:sp macro="" textlink="">
      <xdr:nvSpPr>
        <xdr:cNvPr id="11" name="Dikdörtgen: Köşeleri Yuvarlatılmış 10">
          <a:extLst>
            <a:ext uri="{FF2B5EF4-FFF2-40B4-BE49-F238E27FC236}">
              <a16:creationId xmlns:a16="http://schemas.microsoft.com/office/drawing/2014/main" id="{B8388E22-1DB3-F3FC-67AC-FEF6F6CBCA70}"/>
            </a:ext>
          </a:extLst>
        </xdr:cNvPr>
        <xdr:cNvSpPr/>
      </xdr:nvSpPr>
      <xdr:spPr>
        <a:xfrm>
          <a:off x="2590800" y="5448300"/>
          <a:ext cx="3200400" cy="2171700"/>
        </a:xfrm>
        <a:prstGeom prst="roundRect">
          <a:avLst>
            <a:gd name="adj" fmla="val 8575"/>
          </a:avLst>
        </a:prstGeom>
        <a:solidFill>
          <a:srgbClr val="91D1F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552451</xdr:colOff>
      <xdr:row>28</xdr:row>
      <xdr:rowOff>114300</xdr:rowOff>
    </xdr:from>
    <xdr:to>
      <xdr:col>16</xdr:col>
      <xdr:colOff>314325</xdr:colOff>
      <xdr:row>40</xdr:row>
      <xdr:rowOff>0</xdr:rowOff>
    </xdr:to>
    <xdr:sp macro="" textlink="">
      <xdr:nvSpPr>
        <xdr:cNvPr id="12" name="Dikdörtgen: Köşeleri Yuvarlatılmış 11">
          <a:extLst>
            <a:ext uri="{FF2B5EF4-FFF2-40B4-BE49-F238E27FC236}">
              <a16:creationId xmlns:a16="http://schemas.microsoft.com/office/drawing/2014/main" id="{8D019088-88F3-80D1-B77D-C870E0240F75}"/>
            </a:ext>
          </a:extLst>
        </xdr:cNvPr>
        <xdr:cNvSpPr/>
      </xdr:nvSpPr>
      <xdr:spPr>
        <a:xfrm>
          <a:off x="6038851" y="5448300"/>
          <a:ext cx="4029074" cy="2171700"/>
        </a:xfrm>
        <a:prstGeom prst="roundRect">
          <a:avLst>
            <a:gd name="adj" fmla="val 5107"/>
          </a:avLst>
        </a:prstGeom>
        <a:solidFill>
          <a:srgbClr val="5457B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95250</xdr:colOff>
      <xdr:row>11</xdr:row>
      <xdr:rowOff>66675</xdr:rowOff>
    </xdr:from>
    <xdr:to>
      <xdr:col>9</xdr:col>
      <xdr:colOff>85725</xdr:colOff>
      <xdr:row>27</xdr:row>
      <xdr:rowOff>28575</xdr:rowOff>
    </xdr:to>
    <xdr:sp macro="" textlink="">
      <xdr:nvSpPr>
        <xdr:cNvPr id="13" name="Dikdörtgen: Köşeleri Yuvarlatılmış 12">
          <a:extLst>
            <a:ext uri="{FF2B5EF4-FFF2-40B4-BE49-F238E27FC236}">
              <a16:creationId xmlns:a16="http://schemas.microsoft.com/office/drawing/2014/main" id="{A74270C4-DE15-EC28-795E-0A4166DFA07E}"/>
            </a:ext>
          </a:extLst>
        </xdr:cNvPr>
        <xdr:cNvSpPr/>
      </xdr:nvSpPr>
      <xdr:spPr>
        <a:xfrm>
          <a:off x="2533650" y="2162175"/>
          <a:ext cx="3038475" cy="3009900"/>
        </a:xfrm>
        <a:prstGeom prst="roundRect">
          <a:avLst>
            <a:gd name="adj" fmla="val 351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219075</xdr:colOff>
      <xdr:row>4</xdr:row>
      <xdr:rowOff>28575</xdr:rowOff>
    </xdr:from>
    <xdr:to>
      <xdr:col>3</xdr:col>
      <xdr:colOff>95250</xdr:colOff>
      <xdr:row>7</xdr:row>
      <xdr:rowOff>38100</xdr:rowOff>
    </xdr:to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id="{3CC0BF26-E1A5-2034-677B-927C97804AC3}"/>
            </a:ext>
          </a:extLst>
        </xdr:cNvPr>
        <xdr:cNvSpPr txBox="1"/>
      </xdr:nvSpPr>
      <xdr:spPr>
        <a:xfrm>
          <a:off x="219075" y="790575"/>
          <a:ext cx="17049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3200">
              <a:solidFill>
                <a:schemeClr val="bg1"/>
              </a:solidFill>
              <a:latin typeface="Bahnschrift SemiBold Condensed" panose="020B0502040204020203" pitchFamily="34" charset="0"/>
            </a:rPr>
            <a:t>Dashboard</a:t>
          </a:r>
        </a:p>
      </xdr:txBody>
    </xdr:sp>
    <xdr:clientData/>
  </xdr:twoCellAnchor>
  <xdr:twoCellAnchor>
    <xdr:from>
      <xdr:col>0</xdr:col>
      <xdr:colOff>504825</xdr:colOff>
      <xdr:row>6</xdr:row>
      <xdr:rowOff>104776</xdr:rowOff>
    </xdr:from>
    <xdr:to>
      <xdr:col>3</xdr:col>
      <xdr:colOff>76200</xdr:colOff>
      <xdr:row>8</xdr:row>
      <xdr:rowOff>142876</xdr:rowOff>
    </xdr:to>
    <xdr:sp macro="" textlink="">
      <xdr:nvSpPr>
        <xdr:cNvPr id="16" name="Metin kutusu 15">
          <a:extLst>
            <a:ext uri="{FF2B5EF4-FFF2-40B4-BE49-F238E27FC236}">
              <a16:creationId xmlns:a16="http://schemas.microsoft.com/office/drawing/2014/main" id="{609DDEE1-D8D6-7FEB-D4CA-B5484FDBEE73}"/>
            </a:ext>
          </a:extLst>
        </xdr:cNvPr>
        <xdr:cNvSpPr txBox="1"/>
      </xdr:nvSpPr>
      <xdr:spPr>
        <a:xfrm>
          <a:off x="504825" y="1247776"/>
          <a:ext cx="14001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chemeClr val="bg1"/>
              </a:solidFill>
              <a:latin typeface="Bahnschrift SemiBold Condensed" panose="020B0502040204020203" pitchFamily="34" charset="0"/>
            </a:rPr>
            <a:t>Kişisel Finans</a:t>
          </a:r>
        </a:p>
      </xdr:txBody>
    </xdr:sp>
    <xdr:clientData/>
  </xdr:twoCellAnchor>
  <xdr:twoCellAnchor>
    <xdr:from>
      <xdr:col>9</xdr:col>
      <xdr:colOff>285750</xdr:colOff>
      <xdr:row>11</xdr:row>
      <xdr:rowOff>47625</xdr:rowOff>
    </xdr:from>
    <xdr:to>
      <xdr:col>12</xdr:col>
      <xdr:colOff>390525</xdr:colOff>
      <xdr:row>27</xdr:row>
      <xdr:rowOff>9525</xdr:rowOff>
    </xdr:to>
    <xdr:sp macro="" textlink="">
      <xdr:nvSpPr>
        <xdr:cNvPr id="20" name="Dikdörtgen: Köşeleri Yuvarlatılmış 19">
          <a:extLst>
            <a:ext uri="{FF2B5EF4-FFF2-40B4-BE49-F238E27FC236}">
              <a16:creationId xmlns:a16="http://schemas.microsoft.com/office/drawing/2014/main" id="{D75DCE24-3443-8DF1-B1B8-9548CA2F6E2B}"/>
            </a:ext>
          </a:extLst>
        </xdr:cNvPr>
        <xdr:cNvSpPr/>
      </xdr:nvSpPr>
      <xdr:spPr>
        <a:xfrm>
          <a:off x="5772150" y="2143125"/>
          <a:ext cx="1933575" cy="3009900"/>
        </a:xfrm>
        <a:prstGeom prst="roundRect">
          <a:avLst>
            <a:gd name="adj" fmla="val 3512"/>
          </a:avLst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142875</xdr:colOff>
      <xdr:row>11</xdr:row>
      <xdr:rowOff>38101</xdr:rowOff>
    </xdr:from>
    <xdr:to>
      <xdr:col>16</xdr:col>
      <xdr:colOff>85725</xdr:colOff>
      <xdr:row>13</xdr:row>
      <xdr:rowOff>95251</xdr:rowOff>
    </xdr:to>
    <xdr:sp macro="" textlink="">
      <xdr:nvSpPr>
        <xdr:cNvPr id="34" name="Metin kutusu 33">
          <a:extLst>
            <a:ext uri="{FF2B5EF4-FFF2-40B4-BE49-F238E27FC236}">
              <a16:creationId xmlns:a16="http://schemas.microsoft.com/office/drawing/2014/main" id="{1E15B90C-B7FE-EFB9-90E8-1EB6A50FD52C}"/>
            </a:ext>
          </a:extLst>
        </xdr:cNvPr>
        <xdr:cNvSpPr txBox="1"/>
      </xdr:nvSpPr>
      <xdr:spPr>
        <a:xfrm>
          <a:off x="8067675" y="2133601"/>
          <a:ext cx="17716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bg1"/>
              </a:solidFill>
              <a:latin typeface="Bahnschrift SemiBold Condensed" panose="020B0502040204020203" pitchFamily="34" charset="0"/>
            </a:rPr>
            <a:t>Aylık harcama</a:t>
          </a:r>
        </a:p>
      </xdr:txBody>
    </xdr:sp>
    <xdr:clientData/>
  </xdr:twoCellAnchor>
  <xdr:twoCellAnchor>
    <xdr:from>
      <xdr:col>4</xdr:col>
      <xdr:colOff>333374</xdr:colOff>
      <xdr:row>28</xdr:row>
      <xdr:rowOff>57151</xdr:rowOff>
    </xdr:from>
    <xdr:to>
      <xdr:col>7</xdr:col>
      <xdr:colOff>609599</xdr:colOff>
      <xdr:row>30</xdr:row>
      <xdr:rowOff>114301</xdr:rowOff>
    </xdr:to>
    <xdr:sp macro="" textlink="">
      <xdr:nvSpPr>
        <xdr:cNvPr id="35" name="Metin kutusu 34">
          <a:extLst>
            <a:ext uri="{FF2B5EF4-FFF2-40B4-BE49-F238E27FC236}">
              <a16:creationId xmlns:a16="http://schemas.microsoft.com/office/drawing/2014/main" id="{8B192313-D8FC-582F-1834-DB084911EB64}"/>
            </a:ext>
          </a:extLst>
        </xdr:cNvPr>
        <xdr:cNvSpPr txBox="1"/>
      </xdr:nvSpPr>
      <xdr:spPr>
        <a:xfrm>
          <a:off x="2771774" y="5391151"/>
          <a:ext cx="21050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bg1"/>
              </a:solidFill>
              <a:latin typeface="Bahnschrift SemiBold Condensed" panose="020B0502040204020203" pitchFamily="34" charset="0"/>
            </a:rPr>
            <a:t>Giriş-Çıkış dengesi</a:t>
          </a:r>
        </a:p>
      </xdr:txBody>
    </xdr:sp>
    <xdr:clientData/>
  </xdr:twoCellAnchor>
  <xdr:twoCellAnchor>
    <xdr:from>
      <xdr:col>4</xdr:col>
      <xdr:colOff>276224</xdr:colOff>
      <xdr:row>11</xdr:row>
      <xdr:rowOff>114301</xdr:rowOff>
    </xdr:from>
    <xdr:to>
      <xdr:col>8</xdr:col>
      <xdr:colOff>304799</xdr:colOff>
      <xdr:row>13</xdr:row>
      <xdr:rowOff>171451</xdr:rowOff>
    </xdr:to>
    <xdr:sp macro="" textlink="">
      <xdr:nvSpPr>
        <xdr:cNvPr id="36" name="Metin kutusu 35">
          <a:extLst>
            <a:ext uri="{FF2B5EF4-FFF2-40B4-BE49-F238E27FC236}">
              <a16:creationId xmlns:a16="http://schemas.microsoft.com/office/drawing/2014/main" id="{69407D35-AB39-98EC-2217-51D7B7FE7E8C}"/>
            </a:ext>
          </a:extLst>
        </xdr:cNvPr>
        <xdr:cNvSpPr txBox="1"/>
      </xdr:nvSpPr>
      <xdr:spPr>
        <a:xfrm>
          <a:off x="2714624" y="2209801"/>
          <a:ext cx="24669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rgbClr val="40BF78"/>
              </a:solidFill>
              <a:latin typeface="Bahnschrift SemiBold Condensed" panose="020B0502040204020203" pitchFamily="34" charset="0"/>
            </a:rPr>
            <a:t>Harcama kalemleri</a:t>
          </a:r>
        </a:p>
      </xdr:txBody>
    </xdr:sp>
    <xdr:clientData/>
  </xdr:twoCellAnchor>
  <xdr:twoCellAnchor>
    <xdr:from>
      <xdr:col>10</xdr:col>
      <xdr:colOff>66674</xdr:colOff>
      <xdr:row>28</xdr:row>
      <xdr:rowOff>114301</xdr:rowOff>
    </xdr:from>
    <xdr:to>
      <xdr:col>12</xdr:col>
      <xdr:colOff>276225</xdr:colOff>
      <xdr:row>30</xdr:row>
      <xdr:rowOff>171451</xdr:rowOff>
    </xdr:to>
    <xdr:sp macro="" textlink="">
      <xdr:nvSpPr>
        <xdr:cNvPr id="37" name="Metin kutusu 36">
          <a:extLst>
            <a:ext uri="{FF2B5EF4-FFF2-40B4-BE49-F238E27FC236}">
              <a16:creationId xmlns:a16="http://schemas.microsoft.com/office/drawing/2014/main" id="{D87CFD71-1755-7472-077C-865C02651322}"/>
            </a:ext>
          </a:extLst>
        </xdr:cNvPr>
        <xdr:cNvSpPr txBox="1"/>
      </xdr:nvSpPr>
      <xdr:spPr>
        <a:xfrm>
          <a:off x="6162674" y="5448301"/>
          <a:ext cx="1428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bg1"/>
              </a:solidFill>
              <a:latin typeface="Bahnschrift SemiBold Condensed" panose="020B0502040204020203" pitchFamily="34" charset="0"/>
            </a:rPr>
            <a:t>Nakit Giriş</a:t>
          </a:r>
        </a:p>
      </xdr:txBody>
    </xdr:sp>
    <xdr:clientData/>
  </xdr:twoCellAnchor>
  <xdr:twoCellAnchor>
    <xdr:from>
      <xdr:col>9</xdr:col>
      <xdr:colOff>285749</xdr:colOff>
      <xdr:row>11</xdr:row>
      <xdr:rowOff>28576</xdr:rowOff>
    </xdr:from>
    <xdr:to>
      <xdr:col>13</xdr:col>
      <xdr:colOff>314324</xdr:colOff>
      <xdr:row>13</xdr:row>
      <xdr:rowOff>85726</xdr:rowOff>
    </xdr:to>
    <xdr:sp macro="" textlink="">
      <xdr:nvSpPr>
        <xdr:cNvPr id="38" name="Metin kutusu 37">
          <a:extLst>
            <a:ext uri="{FF2B5EF4-FFF2-40B4-BE49-F238E27FC236}">
              <a16:creationId xmlns:a16="http://schemas.microsoft.com/office/drawing/2014/main" id="{28BFA501-FF9B-78D6-849B-A6C9AD63DA65}"/>
            </a:ext>
          </a:extLst>
        </xdr:cNvPr>
        <xdr:cNvSpPr txBox="1"/>
      </xdr:nvSpPr>
      <xdr:spPr>
        <a:xfrm>
          <a:off x="5772149" y="2124076"/>
          <a:ext cx="24669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rgbClr val="40BF78"/>
              </a:solidFill>
              <a:latin typeface="Bahnschrift SemiBold Condensed" panose="020B0502040204020203" pitchFamily="34" charset="0"/>
            </a:rPr>
            <a:t>Harcama Dağılımı</a:t>
          </a:r>
        </a:p>
      </xdr:txBody>
    </xdr:sp>
    <xdr:clientData/>
  </xdr:twoCellAnchor>
  <xdr:twoCellAnchor>
    <xdr:from>
      <xdr:col>5</xdr:col>
      <xdr:colOff>180974</xdr:colOff>
      <xdr:row>2</xdr:row>
      <xdr:rowOff>104776</xdr:rowOff>
    </xdr:from>
    <xdr:to>
      <xdr:col>7</xdr:col>
      <xdr:colOff>523875</xdr:colOff>
      <xdr:row>4</xdr:row>
      <xdr:rowOff>133350</xdr:rowOff>
    </xdr:to>
    <xdr:sp macro="" textlink="">
      <xdr:nvSpPr>
        <xdr:cNvPr id="41" name="Metin kutusu 40">
          <a:extLst>
            <a:ext uri="{FF2B5EF4-FFF2-40B4-BE49-F238E27FC236}">
              <a16:creationId xmlns:a16="http://schemas.microsoft.com/office/drawing/2014/main" id="{CAD2D010-91B8-6F63-0D24-36F4B7DF543F}"/>
            </a:ext>
          </a:extLst>
        </xdr:cNvPr>
        <xdr:cNvSpPr txBox="1"/>
      </xdr:nvSpPr>
      <xdr:spPr>
        <a:xfrm>
          <a:off x="3228974" y="485776"/>
          <a:ext cx="1562101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rgbClr val="5457B5"/>
              </a:solidFill>
              <a:latin typeface="Bahnschrift SemiBold Condensed" panose="020B0502040204020203" pitchFamily="34" charset="0"/>
            </a:rPr>
            <a:t>Toplam gelir</a:t>
          </a:r>
        </a:p>
      </xdr:txBody>
    </xdr:sp>
    <xdr:clientData/>
  </xdr:twoCellAnchor>
  <xdr:twoCellAnchor>
    <xdr:from>
      <xdr:col>8</xdr:col>
      <xdr:colOff>247649</xdr:colOff>
      <xdr:row>2</xdr:row>
      <xdr:rowOff>85726</xdr:rowOff>
    </xdr:from>
    <xdr:to>
      <xdr:col>11</xdr:col>
      <xdr:colOff>371475</xdr:colOff>
      <xdr:row>4</xdr:row>
      <xdr:rowOff>142876</xdr:rowOff>
    </xdr:to>
    <xdr:sp macro="" textlink="">
      <xdr:nvSpPr>
        <xdr:cNvPr id="42" name="Metin kutusu 41">
          <a:extLst>
            <a:ext uri="{FF2B5EF4-FFF2-40B4-BE49-F238E27FC236}">
              <a16:creationId xmlns:a16="http://schemas.microsoft.com/office/drawing/2014/main" id="{CBC53BBB-F9BA-DC66-5615-E2A3CAB85E3B}"/>
            </a:ext>
          </a:extLst>
        </xdr:cNvPr>
        <xdr:cNvSpPr txBox="1"/>
      </xdr:nvSpPr>
      <xdr:spPr>
        <a:xfrm>
          <a:off x="5124449" y="466726"/>
          <a:ext cx="195262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rgbClr val="5457B5"/>
              </a:solidFill>
              <a:latin typeface="Bahnschrift SemiBold Condensed" panose="020B0502040204020203" pitchFamily="34" charset="0"/>
            </a:rPr>
            <a:t>Toplam harcama</a:t>
          </a:r>
        </a:p>
      </xdr:txBody>
    </xdr:sp>
    <xdr:clientData/>
  </xdr:twoCellAnchor>
  <xdr:twoCellAnchor>
    <xdr:from>
      <xdr:col>11</xdr:col>
      <xdr:colOff>523874</xdr:colOff>
      <xdr:row>2</xdr:row>
      <xdr:rowOff>57151</xdr:rowOff>
    </xdr:from>
    <xdr:to>
      <xdr:col>13</xdr:col>
      <xdr:colOff>247650</xdr:colOff>
      <xdr:row>4</xdr:row>
      <xdr:rowOff>114301</xdr:rowOff>
    </xdr:to>
    <xdr:sp macro="" textlink="">
      <xdr:nvSpPr>
        <xdr:cNvPr id="43" name="Metin kutusu 42">
          <a:extLst>
            <a:ext uri="{FF2B5EF4-FFF2-40B4-BE49-F238E27FC236}">
              <a16:creationId xmlns:a16="http://schemas.microsoft.com/office/drawing/2014/main" id="{13CC8353-66F5-9596-9606-678D647AE24D}"/>
            </a:ext>
          </a:extLst>
        </xdr:cNvPr>
        <xdr:cNvSpPr txBox="1"/>
      </xdr:nvSpPr>
      <xdr:spPr>
        <a:xfrm>
          <a:off x="7229474" y="438151"/>
          <a:ext cx="94297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rgbClr val="5457B5"/>
              </a:solidFill>
              <a:latin typeface="Bahnschrift SemiBold Condensed" panose="020B0502040204020203" pitchFamily="34" charset="0"/>
            </a:rPr>
            <a:t>Kalan</a:t>
          </a:r>
          <a:endParaRPr lang="tr-TR" sz="2400">
            <a:solidFill>
              <a:srgbClr val="5457B5"/>
            </a:solidFill>
            <a:latin typeface="Bahnschrift SemiBold Condensed" panose="020B0502040204020203" pitchFamily="34" charset="0"/>
          </a:endParaRPr>
        </a:p>
      </xdr:txBody>
    </xdr:sp>
    <xdr:clientData/>
  </xdr:twoCellAnchor>
  <xdr:twoCellAnchor>
    <xdr:from>
      <xdr:col>5</xdr:col>
      <xdr:colOff>171450</xdr:colOff>
      <xdr:row>5</xdr:row>
      <xdr:rowOff>19050</xdr:rowOff>
    </xdr:from>
    <xdr:to>
      <xdr:col>7</xdr:col>
      <xdr:colOff>581025</xdr:colOff>
      <xdr:row>8</xdr:row>
      <xdr:rowOff>133350</xdr:rowOff>
    </xdr:to>
    <xdr:sp macro="" textlink="">
      <xdr:nvSpPr>
        <xdr:cNvPr id="44" name="Dikdörtgen: Köşeleri Yuvarlatılmış 43">
          <a:extLst>
            <a:ext uri="{FF2B5EF4-FFF2-40B4-BE49-F238E27FC236}">
              <a16:creationId xmlns:a16="http://schemas.microsoft.com/office/drawing/2014/main" id="{30E63C3A-7A40-F4A9-823B-B08DBEAE95A1}"/>
            </a:ext>
          </a:extLst>
        </xdr:cNvPr>
        <xdr:cNvSpPr/>
      </xdr:nvSpPr>
      <xdr:spPr>
        <a:xfrm>
          <a:off x="3219450" y="971550"/>
          <a:ext cx="1628775" cy="685800"/>
        </a:xfrm>
        <a:prstGeom prst="roundRect">
          <a:avLst>
            <a:gd name="adj" fmla="val 8575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276225</xdr:colOff>
      <xdr:row>5</xdr:row>
      <xdr:rowOff>9525</xdr:rowOff>
    </xdr:from>
    <xdr:to>
      <xdr:col>11</xdr:col>
      <xdr:colOff>76200</xdr:colOff>
      <xdr:row>8</xdr:row>
      <xdr:rowOff>123825</xdr:rowOff>
    </xdr:to>
    <xdr:sp macro="" textlink="">
      <xdr:nvSpPr>
        <xdr:cNvPr id="45" name="Dikdörtgen: Köşeleri Yuvarlatılmış 44">
          <a:extLst>
            <a:ext uri="{FF2B5EF4-FFF2-40B4-BE49-F238E27FC236}">
              <a16:creationId xmlns:a16="http://schemas.microsoft.com/office/drawing/2014/main" id="{4FAF823A-2B0C-1F3F-97B4-DE34A2144F22}"/>
            </a:ext>
          </a:extLst>
        </xdr:cNvPr>
        <xdr:cNvSpPr/>
      </xdr:nvSpPr>
      <xdr:spPr>
        <a:xfrm>
          <a:off x="5153025" y="962025"/>
          <a:ext cx="1628775" cy="685800"/>
        </a:xfrm>
        <a:prstGeom prst="roundRect">
          <a:avLst>
            <a:gd name="adj" fmla="val 8575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409575</xdr:colOff>
      <xdr:row>5</xdr:row>
      <xdr:rowOff>9525</xdr:rowOff>
    </xdr:from>
    <xdr:to>
      <xdr:col>14</xdr:col>
      <xdr:colOff>209550</xdr:colOff>
      <xdr:row>8</xdr:row>
      <xdr:rowOff>123825</xdr:rowOff>
    </xdr:to>
    <xdr:sp macro="" textlink="">
      <xdr:nvSpPr>
        <xdr:cNvPr id="46" name="Dikdörtgen: Köşeleri Yuvarlatılmış 45">
          <a:extLst>
            <a:ext uri="{FF2B5EF4-FFF2-40B4-BE49-F238E27FC236}">
              <a16:creationId xmlns:a16="http://schemas.microsoft.com/office/drawing/2014/main" id="{56BC82E9-33C3-D0CB-5B02-F6B02F1D5036}"/>
            </a:ext>
          </a:extLst>
        </xdr:cNvPr>
        <xdr:cNvSpPr/>
      </xdr:nvSpPr>
      <xdr:spPr>
        <a:xfrm>
          <a:off x="7115175" y="962025"/>
          <a:ext cx="1628775" cy="685800"/>
        </a:xfrm>
        <a:prstGeom prst="roundRect">
          <a:avLst>
            <a:gd name="adj" fmla="val 8575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200024</xdr:colOff>
      <xdr:row>5</xdr:row>
      <xdr:rowOff>95250</xdr:rowOff>
    </xdr:from>
    <xdr:to>
      <xdr:col>8</xdr:col>
      <xdr:colOff>0</xdr:colOff>
      <xdr:row>8</xdr:row>
      <xdr:rowOff>57149</xdr:rowOff>
    </xdr:to>
    <xdr:sp macro="" textlink="veri!G20">
      <xdr:nvSpPr>
        <xdr:cNvPr id="47" name="Metin kutusu 46">
          <a:extLst>
            <a:ext uri="{FF2B5EF4-FFF2-40B4-BE49-F238E27FC236}">
              <a16:creationId xmlns:a16="http://schemas.microsoft.com/office/drawing/2014/main" id="{7E7C02D5-181F-9875-B297-D90E0E288BBC}"/>
            </a:ext>
          </a:extLst>
        </xdr:cNvPr>
        <xdr:cNvSpPr txBox="1"/>
      </xdr:nvSpPr>
      <xdr:spPr>
        <a:xfrm>
          <a:off x="3248024" y="1047750"/>
          <a:ext cx="1628776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DB799A3-6928-4950-A2EA-6795A257A2D6}" type="TxLink">
            <a:rPr lang="en-US" sz="2400" b="1">
              <a:solidFill>
                <a:srgbClr val="5457B5"/>
              </a:solidFill>
              <a:latin typeface="Century Gothic" panose="020B0502020202020204" pitchFamily="34" charset="0"/>
              <a:ea typeface="+mn-ea"/>
              <a:cs typeface="+mn-cs"/>
            </a:rPr>
            <a:pPr marL="0" indent="0"/>
            <a:t> ₺756.000 </a:t>
          </a:fld>
          <a:endParaRPr lang="tr-TR" sz="2400" b="1">
            <a:solidFill>
              <a:srgbClr val="5457B5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476249</xdr:colOff>
      <xdr:row>5</xdr:row>
      <xdr:rowOff>123825</xdr:rowOff>
    </xdr:from>
    <xdr:to>
      <xdr:col>14</xdr:col>
      <xdr:colOff>209550</xdr:colOff>
      <xdr:row>8</xdr:row>
      <xdr:rowOff>85724</xdr:rowOff>
    </xdr:to>
    <xdr:sp macro="" textlink="veri!G28">
      <xdr:nvSpPr>
        <xdr:cNvPr id="48" name="Metin kutusu 47">
          <a:extLst>
            <a:ext uri="{FF2B5EF4-FFF2-40B4-BE49-F238E27FC236}">
              <a16:creationId xmlns:a16="http://schemas.microsoft.com/office/drawing/2014/main" id="{68183B47-CE09-06E8-F47A-324A342F5B29}"/>
            </a:ext>
          </a:extLst>
        </xdr:cNvPr>
        <xdr:cNvSpPr txBox="1"/>
      </xdr:nvSpPr>
      <xdr:spPr>
        <a:xfrm>
          <a:off x="7181849" y="1076325"/>
          <a:ext cx="15621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50151FA4-54DB-486B-A914-71F5C5DD53DA}" type="TxLink">
            <a:rPr lang="en-US" sz="2400" b="1">
              <a:solidFill>
                <a:srgbClr val="5457B5"/>
              </a:solidFill>
              <a:latin typeface="Century Gothic" panose="020B0502020202020204" pitchFamily="34" charset="0"/>
              <a:ea typeface="+mn-ea"/>
              <a:cs typeface="+mn-cs"/>
            </a:rPr>
            <a:pPr marL="0" indent="0"/>
            <a:t> ₺530.083 </a:t>
          </a:fld>
          <a:endParaRPr lang="tr-TR" sz="2400" b="1">
            <a:solidFill>
              <a:srgbClr val="5457B5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361949</xdr:colOff>
      <xdr:row>5</xdr:row>
      <xdr:rowOff>114300</xdr:rowOff>
    </xdr:from>
    <xdr:to>
      <xdr:col>11</xdr:col>
      <xdr:colOff>95250</xdr:colOff>
      <xdr:row>8</xdr:row>
      <xdr:rowOff>76199</xdr:rowOff>
    </xdr:to>
    <xdr:sp macro="" textlink="veri!G27">
      <xdr:nvSpPr>
        <xdr:cNvPr id="49" name="Metin kutusu 48">
          <a:extLst>
            <a:ext uri="{FF2B5EF4-FFF2-40B4-BE49-F238E27FC236}">
              <a16:creationId xmlns:a16="http://schemas.microsoft.com/office/drawing/2014/main" id="{72AB9E51-41B1-DC82-AECE-8A6B28A584BA}"/>
            </a:ext>
          </a:extLst>
        </xdr:cNvPr>
        <xdr:cNvSpPr txBox="1"/>
      </xdr:nvSpPr>
      <xdr:spPr>
        <a:xfrm>
          <a:off x="5238749" y="1066800"/>
          <a:ext cx="15621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A441AC55-FDBA-4CE3-8E16-F9435397DA88}" type="TxLink">
            <a:rPr lang="en-US" sz="2400" b="1">
              <a:solidFill>
                <a:srgbClr val="5457B5"/>
              </a:solidFill>
              <a:latin typeface="Century Gothic" panose="020B0502020202020204" pitchFamily="34" charset="0"/>
              <a:ea typeface="+mn-ea"/>
              <a:cs typeface="+mn-cs"/>
            </a:rPr>
            <a:pPr marL="0" indent="0"/>
            <a:t> ₺225.917 </a:t>
          </a:fld>
          <a:endParaRPr lang="tr-TR" sz="2400" b="1">
            <a:solidFill>
              <a:srgbClr val="5457B5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447673</xdr:colOff>
      <xdr:row>10</xdr:row>
      <xdr:rowOff>104776</xdr:rowOff>
    </xdr:from>
    <xdr:to>
      <xdr:col>21</xdr:col>
      <xdr:colOff>66674</xdr:colOff>
      <xdr:row>12</xdr:row>
      <xdr:rowOff>161926</xdr:rowOff>
    </xdr:to>
    <xdr:sp macro="" textlink="">
      <xdr:nvSpPr>
        <xdr:cNvPr id="50" name="Metin kutusu 49">
          <a:extLst>
            <a:ext uri="{FF2B5EF4-FFF2-40B4-BE49-F238E27FC236}">
              <a16:creationId xmlns:a16="http://schemas.microsoft.com/office/drawing/2014/main" id="{1D180AF3-EDC9-4824-D22B-23128EB38004}"/>
            </a:ext>
          </a:extLst>
        </xdr:cNvPr>
        <xdr:cNvSpPr txBox="1"/>
      </xdr:nvSpPr>
      <xdr:spPr>
        <a:xfrm>
          <a:off x="10810873" y="2009776"/>
          <a:ext cx="205740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rgbClr val="5457B5"/>
              </a:solidFill>
              <a:latin typeface="Bahnschrift SemiBold Condensed" panose="020B0502040204020203" pitchFamily="34" charset="0"/>
            </a:rPr>
            <a:t>Toplam</a:t>
          </a:r>
          <a:r>
            <a:rPr lang="tr-TR" sz="2000" baseline="0">
              <a:solidFill>
                <a:srgbClr val="5457B5"/>
              </a:solidFill>
              <a:latin typeface="Bahnschrift SemiBold Condensed" panose="020B0502040204020203" pitchFamily="34" charset="0"/>
            </a:rPr>
            <a:t> Net Varlık</a:t>
          </a:r>
          <a:endParaRPr lang="tr-TR" sz="2400">
            <a:solidFill>
              <a:srgbClr val="5457B5"/>
            </a:solidFill>
            <a:latin typeface="Bahnschrift SemiBold Condensed" panose="020B0502040204020203" pitchFamily="34" charset="0"/>
          </a:endParaRPr>
        </a:p>
      </xdr:txBody>
    </xdr:sp>
    <xdr:clientData/>
  </xdr:twoCellAnchor>
  <xdr:twoCellAnchor>
    <xdr:from>
      <xdr:col>17</xdr:col>
      <xdr:colOff>476248</xdr:colOff>
      <xdr:row>12</xdr:row>
      <xdr:rowOff>152400</xdr:rowOff>
    </xdr:from>
    <xdr:to>
      <xdr:col>21</xdr:col>
      <xdr:colOff>95249</xdr:colOff>
      <xdr:row>16</xdr:row>
      <xdr:rowOff>57149</xdr:rowOff>
    </xdr:to>
    <xdr:sp macro="" textlink="veri!G10">
      <xdr:nvSpPr>
        <xdr:cNvPr id="51" name="Metin kutusu 50">
          <a:extLst>
            <a:ext uri="{FF2B5EF4-FFF2-40B4-BE49-F238E27FC236}">
              <a16:creationId xmlns:a16="http://schemas.microsoft.com/office/drawing/2014/main" id="{8CE66601-8E6C-3E2A-B4FD-E4B6655DC4E5}"/>
            </a:ext>
          </a:extLst>
        </xdr:cNvPr>
        <xdr:cNvSpPr txBox="1"/>
      </xdr:nvSpPr>
      <xdr:spPr>
        <a:xfrm>
          <a:off x="10839448" y="2438400"/>
          <a:ext cx="2057401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E718C1C-58DB-41EE-8355-048614CC1F38}" type="TxLink">
            <a:rPr lang="en-US" sz="2400" b="1" i="0" u="none" strike="noStrike">
              <a:solidFill>
                <a:srgbClr val="5457B5"/>
              </a:solidFill>
              <a:latin typeface="Century Gothic" panose="020B0502020202020204" pitchFamily="34" charset="0"/>
              <a:ea typeface="Calibri"/>
              <a:cs typeface="Calibri"/>
            </a:rPr>
            <a:pPr/>
            <a:t> ₺7.140.000 </a:t>
          </a:fld>
          <a:endParaRPr lang="tr-TR" sz="7200" b="1">
            <a:solidFill>
              <a:srgbClr val="5457B5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10</xdr:row>
      <xdr:rowOff>180975</xdr:rowOff>
    </xdr:from>
    <xdr:to>
      <xdr:col>3</xdr:col>
      <xdr:colOff>76200</xdr:colOff>
      <xdr:row>13</xdr:row>
      <xdr:rowOff>28575</xdr:rowOff>
    </xdr:to>
    <xdr:sp macro="" textlink="">
      <xdr:nvSpPr>
        <xdr:cNvPr id="64" name="Metin kutusu 6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D1C215-8A50-3FBD-5DF6-75F0A19FD7B9}"/>
            </a:ext>
          </a:extLst>
        </xdr:cNvPr>
        <xdr:cNvSpPr txBox="1"/>
      </xdr:nvSpPr>
      <xdr:spPr>
        <a:xfrm>
          <a:off x="1295400" y="2085975"/>
          <a:ext cx="6096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chemeClr val="bg1"/>
              </a:solidFill>
              <a:latin typeface="Bahnschrift SemiBold Condensed" panose="020B0502040204020203" pitchFamily="34" charset="0"/>
            </a:rPr>
            <a:t>Veri</a:t>
          </a:r>
        </a:p>
      </xdr:txBody>
    </xdr:sp>
    <xdr:clientData/>
  </xdr:twoCellAnchor>
  <xdr:twoCellAnchor editAs="oneCell">
    <xdr:from>
      <xdr:col>1</xdr:col>
      <xdr:colOff>180973</xdr:colOff>
      <xdr:row>21</xdr:row>
      <xdr:rowOff>66675</xdr:rowOff>
    </xdr:from>
    <xdr:to>
      <xdr:col>2</xdr:col>
      <xdr:colOff>606823</xdr:colOff>
      <xdr:row>40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7" name="Aylar">
              <a:extLst>
                <a:ext uri="{FF2B5EF4-FFF2-40B4-BE49-F238E27FC236}">
                  <a16:creationId xmlns:a16="http://schemas.microsoft.com/office/drawing/2014/main" id="{8AE722B7-C38D-41EE-ABC0-90E463E279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yla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0573" y="4067175"/>
              <a:ext cx="1035450" cy="3552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  <xdr:twoCellAnchor>
    <xdr:from>
      <xdr:col>9</xdr:col>
      <xdr:colOff>9524</xdr:colOff>
      <xdr:row>13</xdr:row>
      <xdr:rowOff>66675</xdr:rowOff>
    </xdr:from>
    <xdr:to>
      <xdr:col>12</xdr:col>
      <xdr:colOff>609599</xdr:colOff>
      <xdr:row>26</xdr:row>
      <xdr:rowOff>95250</xdr:rowOff>
    </xdr:to>
    <xdr:graphicFrame macro="">
      <xdr:nvGraphicFramePr>
        <xdr:cNvPr id="68" name="Grafik 67">
          <a:extLst>
            <a:ext uri="{FF2B5EF4-FFF2-40B4-BE49-F238E27FC236}">
              <a16:creationId xmlns:a16="http://schemas.microsoft.com/office/drawing/2014/main" id="{7A6D9C79-EEBC-47E8-86D8-EE62CA4AA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323850</xdr:colOff>
      <xdr:row>20</xdr:row>
      <xdr:rowOff>0</xdr:rowOff>
    </xdr:from>
    <xdr:to>
      <xdr:col>12</xdr:col>
      <xdr:colOff>76200</xdr:colOff>
      <xdr:row>21</xdr:row>
      <xdr:rowOff>152400</xdr:rowOff>
    </xdr:to>
    <xdr:sp macro="" textlink="veri!G27">
      <xdr:nvSpPr>
        <xdr:cNvPr id="61" name="Metin kutusu 60">
          <a:extLst>
            <a:ext uri="{FF2B5EF4-FFF2-40B4-BE49-F238E27FC236}">
              <a16:creationId xmlns:a16="http://schemas.microsoft.com/office/drawing/2014/main" id="{6A24F266-3243-8DE4-96D8-5744FA43C9BD}"/>
            </a:ext>
          </a:extLst>
        </xdr:cNvPr>
        <xdr:cNvSpPr txBox="1"/>
      </xdr:nvSpPr>
      <xdr:spPr>
        <a:xfrm>
          <a:off x="6419850" y="3810000"/>
          <a:ext cx="9715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A01936CB-B301-4778-9A31-2E8C3BDC2E41}" type="TxLink">
            <a:rPr lang="en-US" sz="1400" b="1" i="0" u="none" strike="noStrike">
              <a:solidFill>
                <a:srgbClr val="5457B5"/>
              </a:solidFill>
              <a:latin typeface="Calibri"/>
              <a:ea typeface="Calibri"/>
              <a:cs typeface="Calibri"/>
            </a:rPr>
            <a:pPr marL="0" indent="0"/>
            <a:t> ₺225.917 </a:t>
          </a:fld>
          <a:endParaRPr lang="tr-TR" sz="2800" b="1">
            <a:solidFill>
              <a:srgbClr val="5457B5"/>
            </a:solidFill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85725</xdr:colOff>
      <xdr:row>15</xdr:row>
      <xdr:rowOff>57151</xdr:rowOff>
    </xdr:from>
    <xdr:to>
      <xdr:col>16</xdr:col>
      <xdr:colOff>304800</xdr:colOff>
      <xdr:row>26</xdr:row>
      <xdr:rowOff>0</xdr:rowOff>
    </xdr:to>
    <xdr:graphicFrame macro="">
      <xdr:nvGraphicFramePr>
        <xdr:cNvPr id="69" name="Grafik 68">
          <a:extLst>
            <a:ext uri="{FF2B5EF4-FFF2-40B4-BE49-F238E27FC236}">
              <a16:creationId xmlns:a16="http://schemas.microsoft.com/office/drawing/2014/main" id="{4E6CB9DC-5B48-47E9-864C-0C162F317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15</xdr:row>
      <xdr:rowOff>161925</xdr:rowOff>
    </xdr:from>
    <xdr:to>
      <xdr:col>21</xdr:col>
      <xdr:colOff>304800</xdr:colOff>
      <xdr:row>24</xdr:row>
      <xdr:rowOff>0</xdr:rowOff>
    </xdr:to>
    <xdr:graphicFrame macro="">
      <xdr:nvGraphicFramePr>
        <xdr:cNvPr id="70" name="Grafik 69">
          <a:extLst>
            <a:ext uri="{FF2B5EF4-FFF2-40B4-BE49-F238E27FC236}">
              <a16:creationId xmlns:a16="http://schemas.microsoft.com/office/drawing/2014/main" id="{0C7AC7B9-74D8-44B3-B85A-70B2AFE6A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171450</xdr:colOff>
      <xdr:row>26</xdr:row>
      <xdr:rowOff>180975</xdr:rowOff>
    </xdr:from>
    <xdr:to>
      <xdr:col>21</xdr:col>
      <xdr:colOff>171450</xdr:colOff>
      <xdr:row>37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1" name="Grafik 70">
              <a:extLst>
                <a:ext uri="{FF2B5EF4-FFF2-40B4-BE49-F238E27FC236}">
                  <a16:creationId xmlns:a16="http://schemas.microsoft.com/office/drawing/2014/main" id="{5644081D-E578-4D5F-A43A-D8E304851F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34650" y="5133975"/>
              <a:ext cx="2438400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  <xdr:twoCellAnchor>
    <xdr:from>
      <xdr:col>18</xdr:col>
      <xdr:colOff>0</xdr:colOff>
      <xdr:row>24</xdr:row>
      <xdr:rowOff>133350</xdr:rowOff>
    </xdr:from>
    <xdr:to>
      <xdr:col>21</xdr:col>
      <xdr:colOff>228601</xdr:colOff>
      <xdr:row>27</xdr:row>
      <xdr:rowOff>0</xdr:rowOff>
    </xdr:to>
    <xdr:sp macro="" textlink="">
      <xdr:nvSpPr>
        <xdr:cNvPr id="72" name="Metin kutusu 71">
          <a:extLst>
            <a:ext uri="{FF2B5EF4-FFF2-40B4-BE49-F238E27FC236}">
              <a16:creationId xmlns:a16="http://schemas.microsoft.com/office/drawing/2014/main" id="{D0378195-FA61-987D-704F-B1A79842D3AD}"/>
            </a:ext>
          </a:extLst>
        </xdr:cNvPr>
        <xdr:cNvSpPr txBox="1"/>
      </xdr:nvSpPr>
      <xdr:spPr>
        <a:xfrm>
          <a:off x="10972800" y="4705350"/>
          <a:ext cx="205740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rgbClr val="5457B5"/>
              </a:solidFill>
              <a:latin typeface="Bahnschrift SemiBold Condensed" panose="020B0502040204020203" pitchFamily="34" charset="0"/>
            </a:rPr>
            <a:t>Portföy dağılımı</a:t>
          </a:r>
          <a:endParaRPr lang="tr-TR" sz="2400">
            <a:solidFill>
              <a:srgbClr val="5457B5"/>
            </a:solidFill>
            <a:latin typeface="Bahnschrift SemiBold Condensed" panose="020B0502040204020203" pitchFamily="34" charset="0"/>
          </a:endParaRPr>
        </a:p>
      </xdr:txBody>
    </xdr:sp>
    <xdr:clientData/>
  </xdr:twoCellAnchor>
  <xdr:twoCellAnchor>
    <xdr:from>
      <xdr:col>4</xdr:col>
      <xdr:colOff>266763</xdr:colOff>
      <xdr:row>30</xdr:row>
      <xdr:rowOff>9525</xdr:rowOff>
    </xdr:from>
    <xdr:to>
      <xdr:col>9</xdr:col>
      <xdr:colOff>390525</xdr:colOff>
      <xdr:row>39</xdr:row>
      <xdr:rowOff>9525</xdr:rowOff>
    </xdr:to>
    <xdr:graphicFrame macro="">
      <xdr:nvGraphicFramePr>
        <xdr:cNvPr id="73" name="Grafik 72">
          <a:extLst>
            <a:ext uri="{FF2B5EF4-FFF2-40B4-BE49-F238E27FC236}">
              <a16:creationId xmlns:a16="http://schemas.microsoft.com/office/drawing/2014/main" id="{C1BC30A7-DA1F-4879-B9E9-A7FC787C5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29</xdr:row>
      <xdr:rowOff>95250</xdr:rowOff>
    </xdr:from>
    <xdr:to>
      <xdr:col>16</xdr:col>
      <xdr:colOff>0</xdr:colOff>
      <xdr:row>39</xdr:row>
      <xdr:rowOff>0</xdr:rowOff>
    </xdr:to>
    <xdr:graphicFrame macro="">
      <xdr:nvGraphicFramePr>
        <xdr:cNvPr id="74" name="Grafik 73">
          <a:extLst>
            <a:ext uri="{FF2B5EF4-FFF2-40B4-BE49-F238E27FC236}">
              <a16:creationId xmlns:a16="http://schemas.microsoft.com/office/drawing/2014/main" id="{D5EFD529-F1A1-4821-88D3-F470771D5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304800</xdr:colOff>
      <xdr:row>14</xdr:row>
      <xdr:rowOff>47625</xdr:rowOff>
    </xdr:from>
    <xdr:to>
      <xdr:col>9</xdr:col>
      <xdr:colOff>0</xdr:colOff>
      <xdr:row>27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5" name="Grafik 74">
              <a:extLst>
                <a:ext uri="{FF2B5EF4-FFF2-40B4-BE49-F238E27FC236}">
                  <a16:creationId xmlns:a16="http://schemas.microsoft.com/office/drawing/2014/main" id="{28696FB3-99C3-492F-A69A-5E14E82F1EB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43200" y="2714625"/>
              <a:ext cx="2743200" cy="2428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209550</xdr:colOff>
      <xdr:row>2</xdr:row>
      <xdr:rowOff>19050</xdr:rowOff>
    </xdr:from>
    <xdr:to>
      <xdr:col>19</xdr:col>
      <xdr:colOff>600215</xdr:colOff>
      <xdr:row>8</xdr:row>
      <xdr:rowOff>162104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C533E28-A5EE-64D1-DAE6-AF499AD1C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82350" y="400050"/>
          <a:ext cx="1000265" cy="128605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30.74022013889" createdVersion="8" refreshedVersion="8" minRefreshableVersion="3" recordCount="180" xr:uid="{C5614157-EDE4-4909-B402-D8DEF449D5BA}">
  <cacheSource type="worksheet">
    <worksheetSource ref="K19:O199" sheet="veri"/>
  </cacheSource>
  <cacheFields count="5">
    <cacheField name="Ana " numFmtId="0">
      <sharedItems count="4">
        <s v="Gelir"/>
        <s v="Harcama"/>
        <s v="Varlıklar"/>
        <s v="Kalan"/>
      </sharedItems>
    </cacheField>
    <cacheField name="Dağılım" numFmtId="0">
      <sharedItems count="15">
        <s v="Maaş"/>
        <s v="Youtube"/>
        <s v="Özel ders"/>
        <s v="Kira"/>
        <s v="Yakıt"/>
        <s v="Gıda"/>
        <s v="Faturalar"/>
        <s v="Restaurant"/>
        <s v="Bağış"/>
        <s v="Kıyafet"/>
        <s v="Hisse"/>
        <s v="Nakit"/>
        <s v="Dolar"/>
        <s v="Altın"/>
        <s v="Kalan"/>
      </sharedItems>
    </cacheField>
    <cacheField name="Aylar" numFmtId="0">
      <sharedItems count="12">
        <s v="Ocak"/>
        <s v="Şubat"/>
        <s v="Mart"/>
        <s v="Nisan"/>
        <s v="Mayıs"/>
        <s v="Haziran"/>
        <s v="Temmuz"/>
        <s v="Ağustos"/>
        <s v="Eylül"/>
        <s v="Ekim"/>
        <s v="Kasım"/>
        <s v="Aralık"/>
      </sharedItems>
    </cacheField>
    <cacheField name="Tutar" numFmtId="164">
      <sharedItems containsSemiMixedTypes="0" containsString="0" containsNumber="1" containsInteger="1" minValue="-45999" maxValue="250000"/>
    </cacheField>
    <cacheField name="Tutar (Pozitif)" numFmtId="164">
      <sharedItems containsSemiMixedTypes="0" containsString="0" containsNumber="1" containsInteger="1" minValue="200" maxValue="250000"/>
    </cacheField>
  </cacheFields>
  <extLst>
    <ext xmlns:x14="http://schemas.microsoft.com/office/spreadsheetml/2009/9/main" uri="{725AE2AE-9491-48be-B2B4-4EB974FC3084}">
      <x14:pivotCacheDefinition pivotCacheId="3384451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x v="0"/>
    <x v="0"/>
    <x v="0"/>
    <n v="45000"/>
    <n v="45000"/>
  </r>
  <r>
    <x v="0"/>
    <x v="0"/>
    <x v="1"/>
    <n v="45000"/>
    <n v="45000"/>
  </r>
  <r>
    <x v="0"/>
    <x v="0"/>
    <x v="2"/>
    <n v="45000"/>
    <n v="45000"/>
  </r>
  <r>
    <x v="0"/>
    <x v="0"/>
    <x v="3"/>
    <n v="45000"/>
    <n v="45000"/>
  </r>
  <r>
    <x v="0"/>
    <x v="0"/>
    <x v="4"/>
    <n v="45000"/>
    <n v="45000"/>
  </r>
  <r>
    <x v="0"/>
    <x v="0"/>
    <x v="5"/>
    <n v="45000"/>
    <n v="45000"/>
  </r>
  <r>
    <x v="0"/>
    <x v="0"/>
    <x v="6"/>
    <n v="45000"/>
    <n v="45000"/>
  </r>
  <r>
    <x v="0"/>
    <x v="0"/>
    <x v="7"/>
    <n v="45000"/>
    <n v="45000"/>
  </r>
  <r>
    <x v="0"/>
    <x v="0"/>
    <x v="8"/>
    <n v="45000"/>
    <n v="45000"/>
  </r>
  <r>
    <x v="0"/>
    <x v="0"/>
    <x v="9"/>
    <n v="45000"/>
    <n v="45000"/>
  </r>
  <r>
    <x v="0"/>
    <x v="0"/>
    <x v="10"/>
    <n v="45000"/>
    <n v="45000"/>
  </r>
  <r>
    <x v="0"/>
    <x v="0"/>
    <x v="11"/>
    <n v="45000"/>
    <n v="45000"/>
  </r>
  <r>
    <x v="0"/>
    <x v="1"/>
    <x v="0"/>
    <n v="10000"/>
    <n v="10000"/>
  </r>
  <r>
    <x v="0"/>
    <x v="1"/>
    <x v="1"/>
    <n v="10000"/>
    <n v="10000"/>
  </r>
  <r>
    <x v="0"/>
    <x v="1"/>
    <x v="2"/>
    <n v="10000"/>
    <n v="10000"/>
  </r>
  <r>
    <x v="0"/>
    <x v="1"/>
    <x v="3"/>
    <n v="10000"/>
    <n v="10000"/>
  </r>
  <r>
    <x v="0"/>
    <x v="1"/>
    <x v="4"/>
    <n v="10000"/>
    <n v="10000"/>
  </r>
  <r>
    <x v="0"/>
    <x v="1"/>
    <x v="5"/>
    <n v="10000"/>
    <n v="10000"/>
  </r>
  <r>
    <x v="0"/>
    <x v="1"/>
    <x v="6"/>
    <n v="10000"/>
    <n v="10000"/>
  </r>
  <r>
    <x v="0"/>
    <x v="1"/>
    <x v="7"/>
    <n v="10000"/>
    <n v="10000"/>
  </r>
  <r>
    <x v="0"/>
    <x v="1"/>
    <x v="8"/>
    <n v="10000"/>
    <n v="10000"/>
  </r>
  <r>
    <x v="0"/>
    <x v="1"/>
    <x v="9"/>
    <n v="10000"/>
    <n v="10000"/>
  </r>
  <r>
    <x v="0"/>
    <x v="1"/>
    <x v="10"/>
    <n v="10000"/>
    <n v="10000"/>
  </r>
  <r>
    <x v="0"/>
    <x v="1"/>
    <x v="11"/>
    <n v="10000"/>
    <n v="10000"/>
  </r>
  <r>
    <x v="0"/>
    <x v="2"/>
    <x v="0"/>
    <n v="8000"/>
    <n v="8000"/>
  </r>
  <r>
    <x v="0"/>
    <x v="2"/>
    <x v="1"/>
    <n v="8000"/>
    <n v="8000"/>
  </r>
  <r>
    <x v="0"/>
    <x v="2"/>
    <x v="2"/>
    <n v="8000"/>
    <n v="8000"/>
  </r>
  <r>
    <x v="0"/>
    <x v="2"/>
    <x v="3"/>
    <n v="8000"/>
    <n v="8000"/>
  </r>
  <r>
    <x v="0"/>
    <x v="2"/>
    <x v="4"/>
    <n v="8000"/>
    <n v="8000"/>
  </r>
  <r>
    <x v="0"/>
    <x v="2"/>
    <x v="5"/>
    <n v="8000"/>
    <n v="8000"/>
  </r>
  <r>
    <x v="0"/>
    <x v="2"/>
    <x v="6"/>
    <n v="8000"/>
    <n v="8000"/>
  </r>
  <r>
    <x v="0"/>
    <x v="2"/>
    <x v="7"/>
    <n v="8000"/>
    <n v="8000"/>
  </r>
  <r>
    <x v="0"/>
    <x v="2"/>
    <x v="8"/>
    <n v="8000"/>
    <n v="8000"/>
  </r>
  <r>
    <x v="0"/>
    <x v="2"/>
    <x v="9"/>
    <n v="8000"/>
    <n v="8000"/>
  </r>
  <r>
    <x v="0"/>
    <x v="2"/>
    <x v="10"/>
    <n v="8000"/>
    <n v="8000"/>
  </r>
  <r>
    <x v="0"/>
    <x v="2"/>
    <x v="11"/>
    <n v="8000"/>
    <n v="8000"/>
  </r>
  <r>
    <x v="1"/>
    <x v="3"/>
    <x v="0"/>
    <n v="-10000"/>
    <n v="10000"/>
  </r>
  <r>
    <x v="1"/>
    <x v="3"/>
    <x v="1"/>
    <n v="-10000"/>
    <n v="10000"/>
  </r>
  <r>
    <x v="1"/>
    <x v="3"/>
    <x v="2"/>
    <n v="-10000"/>
    <n v="10000"/>
  </r>
  <r>
    <x v="1"/>
    <x v="3"/>
    <x v="3"/>
    <n v="-10000"/>
    <n v="10000"/>
  </r>
  <r>
    <x v="1"/>
    <x v="3"/>
    <x v="4"/>
    <n v="-10000"/>
    <n v="10000"/>
  </r>
  <r>
    <x v="1"/>
    <x v="3"/>
    <x v="5"/>
    <n v="-10000"/>
    <n v="10000"/>
  </r>
  <r>
    <x v="1"/>
    <x v="3"/>
    <x v="6"/>
    <n v="-10000"/>
    <n v="10000"/>
  </r>
  <r>
    <x v="1"/>
    <x v="3"/>
    <x v="7"/>
    <n v="-10000"/>
    <n v="10000"/>
  </r>
  <r>
    <x v="1"/>
    <x v="3"/>
    <x v="8"/>
    <n v="-10000"/>
    <n v="10000"/>
  </r>
  <r>
    <x v="1"/>
    <x v="3"/>
    <x v="9"/>
    <n v="-10000"/>
    <n v="10000"/>
  </r>
  <r>
    <x v="1"/>
    <x v="3"/>
    <x v="10"/>
    <n v="-10000"/>
    <n v="10000"/>
  </r>
  <r>
    <x v="1"/>
    <x v="3"/>
    <x v="11"/>
    <n v="-10000"/>
    <n v="10000"/>
  </r>
  <r>
    <x v="1"/>
    <x v="4"/>
    <x v="0"/>
    <n v="-1466"/>
    <n v="1466"/>
  </r>
  <r>
    <x v="1"/>
    <x v="4"/>
    <x v="1"/>
    <n v="-1694"/>
    <n v="1694"/>
  </r>
  <r>
    <x v="1"/>
    <x v="4"/>
    <x v="2"/>
    <n v="-984"/>
    <n v="984"/>
  </r>
  <r>
    <x v="1"/>
    <x v="4"/>
    <x v="3"/>
    <n v="-1021"/>
    <n v="1021"/>
  </r>
  <r>
    <x v="1"/>
    <x v="4"/>
    <x v="4"/>
    <n v="-1461"/>
    <n v="1461"/>
  </r>
  <r>
    <x v="1"/>
    <x v="4"/>
    <x v="5"/>
    <n v="-1054"/>
    <n v="1054"/>
  </r>
  <r>
    <x v="1"/>
    <x v="4"/>
    <x v="6"/>
    <n v="-1269"/>
    <n v="1269"/>
  </r>
  <r>
    <x v="1"/>
    <x v="4"/>
    <x v="7"/>
    <n v="-792"/>
    <n v="792"/>
  </r>
  <r>
    <x v="1"/>
    <x v="4"/>
    <x v="8"/>
    <n v="-1524"/>
    <n v="1524"/>
  </r>
  <r>
    <x v="1"/>
    <x v="4"/>
    <x v="9"/>
    <n v="-893"/>
    <n v="893"/>
  </r>
  <r>
    <x v="1"/>
    <x v="4"/>
    <x v="10"/>
    <n v="-822"/>
    <n v="822"/>
  </r>
  <r>
    <x v="1"/>
    <x v="4"/>
    <x v="11"/>
    <n v="-1634"/>
    <n v="1634"/>
  </r>
  <r>
    <x v="1"/>
    <x v="5"/>
    <x v="0"/>
    <n v="-3833"/>
    <n v="3833"/>
  </r>
  <r>
    <x v="1"/>
    <x v="5"/>
    <x v="1"/>
    <n v="-4656"/>
    <n v="4656"/>
  </r>
  <r>
    <x v="1"/>
    <x v="5"/>
    <x v="2"/>
    <n v="-4798"/>
    <n v="4798"/>
  </r>
  <r>
    <x v="1"/>
    <x v="5"/>
    <x v="3"/>
    <n v="-3378"/>
    <n v="3378"/>
  </r>
  <r>
    <x v="1"/>
    <x v="5"/>
    <x v="4"/>
    <n v="-4537"/>
    <n v="4537"/>
  </r>
  <r>
    <x v="1"/>
    <x v="5"/>
    <x v="5"/>
    <n v="-3724"/>
    <n v="3724"/>
  </r>
  <r>
    <x v="1"/>
    <x v="5"/>
    <x v="6"/>
    <n v="-4662"/>
    <n v="4662"/>
  </r>
  <r>
    <x v="1"/>
    <x v="5"/>
    <x v="7"/>
    <n v="-3907"/>
    <n v="3907"/>
  </r>
  <r>
    <x v="1"/>
    <x v="5"/>
    <x v="8"/>
    <n v="-3730"/>
    <n v="3730"/>
  </r>
  <r>
    <x v="1"/>
    <x v="5"/>
    <x v="9"/>
    <n v="-4055"/>
    <n v="4055"/>
  </r>
  <r>
    <x v="1"/>
    <x v="5"/>
    <x v="10"/>
    <n v="-3256"/>
    <n v="3256"/>
  </r>
  <r>
    <x v="1"/>
    <x v="5"/>
    <x v="11"/>
    <n v="-4644"/>
    <n v="4644"/>
  </r>
  <r>
    <x v="1"/>
    <x v="6"/>
    <x v="0"/>
    <n v="-971"/>
    <n v="971"/>
  </r>
  <r>
    <x v="1"/>
    <x v="6"/>
    <x v="1"/>
    <n v="-969"/>
    <n v="969"/>
  </r>
  <r>
    <x v="1"/>
    <x v="6"/>
    <x v="2"/>
    <n v="-1422"/>
    <n v="1422"/>
  </r>
  <r>
    <x v="1"/>
    <x v="6"/>
    <x v="3"/>
    <n v="-771"/>
    <n v="771"/>
  </r>
  <r>
    <x v="1"/>
    <x v="6"/>
    <x v="4"/>
    <n v="-855"/>
    <n v="855"/>
  </r>
  <r>
    <x v="1"/>
    <x v="6"/>
    <x v="5"/>
    <n v="-1146"/>
    <n v="1146"/>
  </r>
  <r>
    <x v="1"/>
    <x v="6"/>
    <x v="6"/>
    <n v="-1338"/>
    <n v="1338"/>
  </r>
  <r>
    <x v="1"/>
    <x v="6"/>
    <x v="7"/>
    <n v="-1505"/>
    <n v="1505"/>
  </r>
  <r>
    <x v="1"/>
    <x v="6"/>
    <x v="8"/>
    <n v="-1323"/>
    <n v="1323"/>
  </r>
  <r>
    <x v="1"/>
    <x v="6"/>
    <x v="9"/>
    <n v="-1203"/>
    <n v="1203"/>
  </r>
  <r>
    <x v="1"/>
    <x v="6"/>
    <x v="10"/>
    <n v="-1616"/>
    <n v="1616"/>
  </r>
  <r>
    <x v="1"/>
    <x v="6"/>
    <x v="11"/>
    <n v="-1602"/>
    <n v="1602"/>
  </r>
  <r>
    <x v="1"/>
    <x v="7"/>
    <x v="0"/>
    <n v="-1047"/>
    <n v="1047"/>
  </r>
  <r>
    <x v="1"/>
    <x v="7"/>
    <x v="1"/>
    <n v="-1155"/>
    <n v="1155"/>
  </r>
  <r>
    <x v="1"/>
    <x v="7"/>
    <x v="2"/>
    <n v="-1230"/>
    <n v="1230"/>
  </r>
  <r>
    <x v="1"/>
    <x v="7"/>
    <x v="3"/>
    <n v="-838"/>
    <n v="838"/>
  </r>
  <r>
    <x v="1"/>
    <x v="7"/>
    <x v="4"/>
    <n v="-1147"/>
    <n v="1147"/>
  </r>
  <r>
    <x v="1"/>
    <x v="7"/>
    <x v="5"/>
    <n v="-1360"/>
    <n v="1360"/>
  </r>
  <r>
    <x v="1"/>
    <x v="7"/>
    <x v="6"/>
    <n v="-806"/>
    <n v="806"/>
  </r>
  <r>
    <x v="1"/>
    <x v="7"/>
    <x v="7"/>
    <n v="-1167"/>
    <n v="1167"/>
  </r>
  <r>
    <x v="1"/>
    <x v="7"/>
    <x v="8"/>
    <n v="-1483"/>
    <n v="1483"/>
  </r>
  <r>
    <x v="1"/>
    <x v="7"/>
    <x v="9"/>
    <n v="-976"/>
    <n v="976"/>
  </r>
  <r>
    <x v="1"/>
    <x v="7"/>
    <x v="10"/>
    <n v="-916"/>
    <n v="916"/>
  </r>
  <r>
    <x v="1"/>
    <x v="7"/>
    <x v="11"/>
    <n v="-939"/>
    <n v="939"/>
  </r>
  <r>
    <x v="1"/>
    <x v="8"/>
    <x v="0"/>
    <n v="-200"/>
    <n v="200"/>
  </r>
  <r>
    <x v="1"/>
    <x v="8"/>
    <x v="1"/>
    <n v="-200"/>
    <n v="200"/>
  </r>
  <r>
    <x v="1"/>
    <x v="8"/>
    <x v="2"/>
    <n v="-200"/>
    <n v="200"/>
  </r>
  <r>
    <x v="1"/>
    <x v="8"/>
    <x v="3"/>
    <n v="-200"/>
    <n v="200"/>
  </r>
  <r>
    <x v="1"/>
    <x v="8"/>
    <x v="4"/>
    <n v="-200"/>
    <n v="200"/>
  </r>
  <r>
    <x v="1"/>
    <x v="8"/>
    <x v="5"/>
    <n v="-200"/>
    <n v="200"/>
  </r>
  <r>
    <x v="1"/>
    <x v="8"/>
    <x v="6"/>
    <n v="-200"/>
    <n v="200"/>
  </r>
  <r>
    <x v="1"/>
    <x v="8"/>
    <x v="7"/>
    <n v="-200"/>
    <n v="200"/>
  </r>
  <r>
    <x v="1"/>
    <x v="8"/>
    <x v="8"/>
    <n v="-200"/>
    <n v="200"/>
  </r>
  <r>
    <x v="1"/>
    <x v="8"/>
    <x v="9"/>
    <n v="-200"/>
    <n v="200"/>
  </r>
  <r>
    <x v="1"/>
    <x v="8"/>
    <x v="10"/>
    <n v="-200"/>
    <n v="200"/>
  </r>
  <r>
    <x v="1"/>
    <x v="8"/>
    <x v="11"/>
    <n v="-200"/>
    <n v="200"/>
  </r>
  <r>
    <x v="1"/>
    <x v="9"/>
    <x v="0"/>
    <n v="-814"/>
    <n v="814"/>
  </r>
  <r>
    <x v="1"/>
    <x v="9"/>
    <x v="1"/>
    <n v="-676"/>
    <n v="676"/>
  </r>
  <r>
    <x v="1"/>
    <x v="9"/>
    <x v="2"/>
    <n v="-898"/>
    <n v="898"/>
  </r>
  <r>
    <x v="1"/>
    <x v="9"/>
    <x v="3"/>
    <n v="-793"/>
    <n v="793"/>
  </r>
  <r>
    <x v="1"/>
    <x v="9"/>
    <x v="4"/>
    <n v="-1144"/>
    <n v="1144"/>
  </r>
  <r>
    <x v="1"/>
    <x v="9"/>
    <x v="5"/>
    <n v="-1495"/>
    <n v="1495"/>
  </r>
  <r>
    <x v="1"/>
    <x v="9"/>
    <x v="6"/>
    <n v="-880"/>
    <n v="880"/>
  </r>
  <r>
    <x v="1"/>
    <x v="9"/>
    <x v="7"/>
    <n v="-1341"/>
    <n v="1341"/>
  </r>
  <r>
    <x v="1"/>
    <x v="9"/>
    <x v="8"/>
    <n v="-1165"/>
    <n v="1165"/>
  </r>
  <r>
    <x v="1"/>
    <x v="9"/>
    <x v="9"/>
    <n v="-569"/>
    <n v="569"/>
  </r>
  <r>
    <x v="1"/>
    <x v="9"/>
    <x v="10"/>
    <n v="-760"/>
    <n v="760"/>
  </r>
  <r>
    <x v="1"/>
    <x v="9"/>
    <x v="11"/>
    <n v="-1403"/>
    <n v="1403"/>
  </r>
  <r>
    <x v="2"/>
    <x v="10"/>
    <x v="0"/>
    <n v="250000"/>
    <n v="250000"/>
  </r>
  <r>
    <x v="2"/>
    <x v="10"/>
    <x v="1"/>
    <n v="250000"/>
    <n v="250000"/>
  </r>
  <r>
    <x v="2"/>
    <x v="10"/>
    <x v="2"/>
    <n v="250000"/>
    <n v="250000"/>
  </r>
  <r>
    <x v="2"/>
    <x v="10"/>
    <x v="3"/>
    <n v="250000"/>
    <n v="250000"/>
  </r>
  <r>
    <x v="2"/>
    <x v="10"/>
    <x v="4"/>
    <n v="250000"/>
    <n v="250000"/>
  </r>
  <r>
    <x v="2"/>
    <x v="10"/>
    <x v="5"/>
    <n v="250000"/>
    <n v="250000"/>
  </r>
  <r>
    <x v="2"/>
    <x v="10"/>
    <x v="6"/>
    <n v="250000"/>
    <n v="250000"/>
  </r>
  <r>
    <x v="2"/>
    <x v="10"/>
    <x v="7"/>
    <n v="250000"/>
    <n v="250000"/>
  </r>
  <r>
    <x v="2"/>
    <x v="10"/>
    <x v="8"/>
    <n v="250000"/>
    <n v="250000"/>
  </r>
  <r>
    <x v="2"/>
    <x v="10"/>
    <x v="9"/>
    <n v="250000"/>
    <n v="250000"/>
  </r>
  <r>
    <x v="2"/>
    <x v="10"/>
    <x v="10"/>
    <n v="250000"/>
    <n v="250000"/>
  </r>
  <r>
    <x v="2"/>
    <x v="10"/>
    <x v="11"/>
    <n v="250000"/>
    <n v="250000"/>
  </r>
  <r>
    <x v="2"/>
    <x v="11"/>
    <x v="0"/>
    <n v="200000"/>
    <n v="200000"/>
  </r>
  <r>
    <x v="2"/>
    <x v="11"/>
    <x v="1"/>
    <n v="200000"/>
    <n v="200000"/>
  </r>
  <r>
    <x v="2"/>
    <x v="11"/>
    <x v="2"/>
    <n v="200000"/>
    <n v="200000"/>
  </r>
  <r>
    <x v="2"/>
    <x v="11"/>
    <x v="3"/>
    <n v="200000"/>
    <n v="200000"/>
  </r>
  <r>
    <x v="2"/>
    <x v="11"/>
    <x v="4"/>
    <n v="200000"/>
    <n v="200000"/>
  </r>
  <r>
    <x v="2"/>
    <x v="11"/>
    <x v="5"/>
    <n v="200000"/>
    <n v="200000"/>
  </r>
  <r>
    <x v="2"/>
    <x v="11"/>
    <x v="6"/>
    <n v="200000"/>
    <n v="200000"/>
  </r>
  <r>
    <x v="2"/>
    <x v="11"/>
    <x v="7"/>
    <n v="200000"/>
    <n v="200000"/>
  </r>
  <r>
    <x v="2"/>
    <x v="11"/>
    <x v="8"/>
    <n v="200000"/>
    <n v="200000"/>
  </r>
  <r>
    <x v="2"/>
    <x v="11"/>
    <x v="9"/>
    <n v="200000"/>
    <n v="200000"/>
  </r>
  <r>
    <x v="2"/>
    <x v="11"/>
    <x v="10"/>
    <n v="200000"/>
    <n v="200000"/>
  </r>
  <r>
    <x v="2"/>
    <x v="11"/>
    <x v="11"/>
    <n v="200000"/>
    <n v="200000"/>
  </r>
  <r>
    <x v="2"/>
    <x v="12"/>
    <x v="0"/>
    <n v="120000"/>
    <n v="120000"/>
  </r>
  <r>
    <x v="2"/>
    <x v="12"/>
    <x v="1"/>
    <n v="120000"/>
    <n v="120000"/>
  </r>
  <r>
    <x v="2"/>
    <x v="12"/>
    <x v="2"/>
    <n v="120000"/>
    <n v="120000"/>
  </r>
  <r>
    <x v="2"/>
    <x v="12"/>
    <x v="3"/>
    <n v="120000"/>
    <n v="120000"/>
  </r>
  <r>
    <x v="2"/>
    <x v="12"/>
    <x v="4"/>
    <n v="120000"/>
    <n v="120000"/>
  </r>
  <r>
    <x v="2"/>
    <x v="12"/>
    <x v="5"/>
    <n v="120000"/>
    <n v="120000"/>
  </r>
  <r>
    <x v="2"/>
    <x v="12"/>
    <x v="6"/>
    <n v="120000"/>
    <n v="120000"/>
  </r>
  <r>
    <x v="2"/>
    <x v="12"/>
    <x v="7"/>
    <n v="120000"/>
    <n v="120000"/>
  </r>
  <r>
    <x v="2"/>
    <x v="12"/>
    <x v="8"/>
    <n v="120000"/>
    <n v="120000"/>
  </r>
  <r>
    <x v="2"/>
    <x v="12"/>
    <x v="9"/>
    <n v="120000"/>
    <n v="120000"/>
  </r>
  <r>
    <x v="2"/>
    <x v="12"/>
    <x v="10"/>
    <n v="120000"/>
    <n v="120000"/>
  </r>
  <r>
    <x v="2"/>
    <x v="12"/>
    <x v="11"/>
    <n v="120000"/>
    <n v="120000"/>
  </r>
  <r>
    <x v="2"/>
    <x v="13"/>
    <x v="0"/>
    <n v="25000"/>
    <n v="25000"/>
  </r>
  <r>
    <x v="2"/>
    <x v="13"/>
    <x v="1"/>
    <n v="25000"/>
    <n v="25000"/>
  </r>
  <r>
    <x v="2"/>
    <x v="13"/>
    <x v="2"/>
    <n v="25000"/>
    <n v="25000"/>
  </r>
  <r>
    <x v="2"/>
    <x v="13"/>
    <x v="3"/>
    <n v="25000"/>
    <n v="25000"/>
  </r>
  <r>
    <x v="2"/>
    <x v="13"/>
    <x v="4"/>
    <n v="25000"/>
    <n v="25000"/>
  </r>
  <r>
    <x v="2"/>
    <x v="13"/>
    <x v="5"/>
    <n v="25000"/>
    <n v="25000"/>
  </r>
  <r>
    <x v="2"/>
    <x v="13"/>
    <x v="6"/>
    <n v="25000"/>
    <n v="25000"/>
  </r>
  <r>
    <x v="2"/>
    <x v="13"/>
    <x v="7"/>
    <n v="25000"/>
    <n v="25000"/>
  </r>
  <r>
    <x v="2"/>
    <x v="13"/>
    <x v="8"/>
    <n v="25000"/>
    <n v="25000"/>
  </r>
  <r>
    <x v="2"/>
    <x v="13"/>
    <x v="9"/>
    <n v="25000"/>
    <n v="25000"/>
  </r>
  <r>
    <x v="2"/>
    <x v="13"/>
    <x v="10"/>
    <n v="25000"/>
    <n v="25000"/>
  </r>
  <r>
    <x v="2"/>
    <x v="13"/>
    <x v="11"/>
    <n v="25000"/>
    <n v="25000"/>
  </r>
  <r>
    <x v="3"/>
    <x v="14"/>
    <x v="0"/>
    <n v="-44669"/>
    <n v="44669"/>
  </r>
  <r>
    <x v="3"/>
    <x v="14"/>
    <x v="1"/>
    <n v="-43650"/>
    <n v="43650"/>
  </r>
  <r>
    <x v="3"/>
    <x v="14"/>
    <x v="2"/>
    <n v="-43468"/>
    <n v="43468"/>
  </r>
  <r>
    <x v="3"/>
    <x v="14"/>
    <x v="3"/>
    <n v="-45999"/>
    <n v="45999"/>
  </r>
  <r>
    <x v="3"/>
    <x v="14"/>
    <x v="4"/>
    <n v="-43656"/>
    <n v="43656"/>
  </r>
  <r>
    <x v="3"/>
    <x v="14"/>
    <x v="5"/>
    <n v="-44021"/>
    <n v="44021"/>
  </r>
  <r>
    <x v="3"/>
    <x v="14"/>
    <x v="6"/>
    <n v="-43845"/>
    <n v="43845"/>
  </r>
  <r>
    <x v="3"/>
    <x v="14"/>
    <x v="7"/>
    <n v="-44088"/>
    <n v="44088"/>
  </r>
  <r>
    <x v="3"/>
    <x v="14"/>
    <x v="8"/>
    <n v="-43575"/>
    <n v="43575"/>
  </r>
  <r>
    <x v="3"/>
    <x v="14"/>
    <x v="9"/>
    <n v="-45104"/>
    <n v="45104"/>
  </r>
  <r>
    <x v="3"/>
    <x v="14"/>
    <x v="10"/>
    <n v="-45430"/>
    <n v="45430"/>
  </r>
  <r>
    <x v="3"/>
    <x v="14"/>
    <x v="11"/>
    <n v="-42578"/>
    <n v="425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3BCA4D-048A-45E8-8AED-7E28E6A0EE4F}" name="PivotTable13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6">
  <location ref="F16:G20" firstHeaderRow="1" firstDataRow="1" firstDataCol="1" rowPageCount="2" colPageCount="1"/>
  <pivotFields count="5">
    <pivotField axis="axisPage" multipleItemSelectionAllowed="1" showAll="0">
      <items count="5">
        <item x="0"/>
        <item h="1" x="1"/>
        <item h="1" x="3"/>
        <item h="1" x="2"/>
        <item t="default"/>
      </items>
    </pivotField>
    <pivotField axis="axisRow" showAll="0">
      <items count="16">
        <item x="13"/>
        <item x="8"/>
        <item x="12"/>
        <item x="6"/>
        <item x="5"/>
        <item x="10"/>
        <item x="14"/>
        <item x="9"/>
        <item x="3"/>
        <item x="0"/>
        <item x="11"/>
        <item x="2"/>
        <item x="7"/>
        <item x="4"/>
        <item x="1"/>
        <item t="default"/>
      </items>
    </pivotField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  <pivotField numFmtId="164" showAll="0"/>
  </pivotFields>
  <rowFields count="1">
    <field x="1"/>
  </rowFields>
  <rowItems count="4">
    <i>
      <x v="9"/>
    </i>
    <i>
      <x v="11"/>
    </i>
    <i>
      <x v="14"/>
    </i>
    <i t="grand">
      <x/>
    </i>
  </rowItems>
  <colItems count="1">
    <i/>
  </colItems>
  <pageFields count="2">
    <pageField fld="0" hier="-1"/>
    <pageField fld="2" hier="-1"/>
  </pageFields>
  <dataFields count="1">
    <dataField name="Toplam Tutar" fld="3" baseField="0" baseItem="0" numFmtId="165"/>
  </dataFields>
  <formats count="4">
    <format dxfId="20">
      <pivotArea collapsedLevelsAreSubtotals="1" fieldPosition="0">
        <references count="1">
          <reference field="0" count="1">
            <x v="0"/>
          </reference>
        </references>
      </pivotArea>
    </format>
    <format dxfId="19">
      <pivotArea outline="0" collapsedLevelsAreSubtotals="1" fieldPosition="0"/>
    </format>
    <format dxfId="18">
      <pivotArea collapsedLevelsAreSubtotals="1" fieldPosition="0">
        <references count="1">
          <reference field="1" count="3">
            <x v="9"/>
            <x v="11"/>
            <x v="14"/>
          </reference>
        </references>
      </pivotArea>
    </format>
    <format dxfId="17">
      <pivotArea grandRow="1" outline="0" collapsedLevelsAreSubtotals="1" fieldPosition="0"/>
    </format>
  </formats>
  <chartFormats count="4">
    <chartFormat chart="5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406551-62A6-4F0F-9405-0C7430F16BED}" name="PivotTable12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>
  <location ref="F34:G45" firstHeaderRow="1" firstDataRow="1" firstDataCol="1" rowPageCount="2" colPageCount="1"/>
  <pivotFields count="5">
    <pivotField axis="axisPage" multipleItemSelectionAllowed="1" showAll="0" defaultSubtotal="0">
      <items count="4">
        <item x="0"/>
        <item x="1"/>
        <item x="3"/>
        <item h="1" x="2"/>
      </items>
    </pivotField>
    <pivotField axis="axisRow" showAll="0" sortType="descending">
      <items count="16">
        <item x="13"/>
        <item x="8"/>
        <item x="12"/>
        <item x="6"/>
        <item x="5"/>
        <item x="10"/>
        <item x="14"/>
        <item x="9"/>
        <item x="3"/>
        <item x="0"/>
        <item x="11"/>
        <item x="2"/>
        <item x="7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  <pivotField numFmtId="164" showAll="0"/>
  </pivotFields>
  <rowFields count="1">
    <field x="1"/>
  </rowFields>
  <rowItems count="11">
    <i>
      <x v="9"/>
    </i>
    <i>
      <x v="14"/>
    </i>
    <i>
      <x v="11"/>
    </i>
    <i>
      <x v="1"/>
    </i>
    <i>
      <x v="7"/>
    </i>
    <i>
      <x v="12"/>
    </i>
    <i>
      <x v="13"/>
    </i>
    <i>
      <x v="3"/>
    </i>
    <i>
      <x v="4"/>
    </i>
    <i>
      <x v="8"/>
    </i>
    <i>
      <x v="6"/>
    </i>
  </rowItems>
  <colItems count="1">
    <i/>
  </colItems>
  <pageFields count="2">
    <pageField fld="2" hier="-1"/>
    <pageField fld="0" hier="-1"/>
  </pageFields>
  <dataFields count="1">
    <dataField name="Toplam Tutar" fld="3" baseField="0" baseItem="0" numFmtId="166"/>
  </dataFields>
  <formats count="2">
    <format dxfId="22">
      <pivotArea collapsedLevelsAreSubtotals="1" fieldPosition="0">
        <references count="1">
          <reference field="0" count="1">
            <x v="0"/>
          </reference>
        </references>
      </pivotArea>
    </format>
    <format dxfId="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C91607-E557-4B34-AFB1-0D9FEAD4240F}" name="PivotTable17" cacheId="0" applyNumberFormats="0" applyBorderFormats="0" applyFontFormats="0" applyPatternFormats="0" applyAlignmentFormats="0" applyWidthHeightFormats="1" dataCaption="Değerler" updatedVersion="8" minRefreshableVersion="3" useAutoFormatting="1" colGrandTotals="0" itemPrintTitles="1" createdVersion="8" indent="0" outline="1" outlineData="1" multipleFieldFilters="0" chartFormat="46">
  <location ref="A23:C37" firstHeaderRow="1" firstDataRow="2" firstDataCol="1" rowPageCount="1" colPageCount="1"/>
  <pivotFields count="5">
    <pivotField axis="axisCol" multipleItemSelectionAllowed="1" showAll="0" defaultSubtotal="0">
      <items count="4">
        <item x="0"/>
        <item x="1"/>
        <item h="1" x="3"/>
        <item h="1" x="2"/>
      </items>
    </pivotField>
    <pivotField axis="axisPage" showAll="0">
      <items count="16">
        <item x="13"/>
        <item x="8"/>
        <item x="12"/>
        <item x="6"/>
        <item x="5"/>
        <item x="10"/>
        <item x="14"/>
        <item x="9"/>
        <item x="3"/>
        <item x="0"/>
        <item x="11"/>
        <item x="2"/>
        <item x="7"/>
        <item x="4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dataField="1" numFmtId="164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2">
    <i>
      <x/>
    </i>
    <i>
      <x v="1"/>
    </i>
  </colItems>
  <pageFields count="1">
    <pageField fld="1" hier="-1"/>
  </pageFields>
  <dataFields count="1">
    <dataField name="Toplam Tutar (Pozitif)" fld="4" baseField="0" baseItem="0" numFmtId="166"/>
  </dataFields>
  <formats count="3">
    <format dxfId="25">
      <pivotArea collapsedLevelsAreSubtotals="1" fieldPosition="0">
        <references count="1">
          <reference field="0" count="1">
            <x v="0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2" count="1">
            <x v="0"/>
          </reference>
        </references>
      </pivotArea>
    </format>
    <format dxfId="23">
      <pivotArea outline="0" collapsedLevelsAreSubtotals="1" fieldPosition="0"/>
    </format>
  </formats>
  <chartFormats count="2">
    <chartFormat chart="45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5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C5587-19EA-4B1A-9D5E-82D3E0A545EF}" name="PivotTable16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6">
  <location ref="F50:G58" firstHeaderRow="1" firstDataRow="1" firstDataCol="1" rowPageCount="2" colPageCount="1"/>
  <pivotFields count="5">
    <pivotField axis="axisPage" multipleItemSelectionAllowed="1" showAll="0" defaultSubtotal="0">
      <items count="4">
        <item h="1" x="0"/>
        <item x="1"/>
        <item h="1" x="3"/>
        <item h="1" x="2"/>
      </items>
    </pivotField>
    <pivotField axis="axisRow" showAll="0" sortType="descending">
      <items count="16">
        <item x="13"/>
        <item x="8"/>
        <item x="12"/>
        <item x="6"/>
        <item x="5"/>
        <item x="10"/>
        <item x="14"/>
        <item x="9"/>
        <item x="3"/>
        <item x="0"/>
        <item x="11"/>
        <item x="2"/>
        <item x="7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dataField="1" numFmtId="164" showAll="0"/>
  </pivotFields>
  <rowFields count="1">
    <field x="1"/>
  </rowFields>
  <rowItems count="8">
    <i>
      <x v="8"/>
    </i>
    <i>
      <x v="4"/>
    </i>
    <i>
      <x v="3"/>
    </i>
    <i>
      <x v="13"/>
    </i>
    <i>
      <x v="12"/>
    </i>
    <i>
      <x v="7"/>
    </i>
    <i>
      <x v="1"/>
    </i>
    <i t="grand">
      <x/>
    </i>
  </rowItems>
  <colItems count="1">
    <i/>
  </colItems>
  <pageFields count="2">
    <pageField fld="2" hier="-1"/>
    <pageField fld="0" hier="-1"/>
  </pageFields>
  <dataFields count="1">
    <dataField name="Toplam Tutar (Pozitif)" fld="4" baseField="0" baseItem="0" numFmtId="166"/>
  </dataFields>
  <formats count="2">
    <format dxfId="27">
      <pivotArea collapsedLevelsAreSubtotals="1" fieldPosition="0">
        <references count="1">
          <reference field="0" count="1">
            <x v="0"/>
          </reference>
        </references>
      </pivotArea>
    </format>
    <format dxfId="26">
      <pivotArea outline="0" collapsedLevelsAreSubtotals="1" fieldPosition="0"/>
    </format>
  </formats>
  <chartFormats count="8">
    <chartFormat chart="5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5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5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5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5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5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0C7A56-D4F4-439D-A2E5-304CBDFE0928}" name="PivotTable9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8">
  <location ref="F5:G10" firstHeaderRow="1" firstDataRow="1" firstDataCol="1" rowPageCount="2" colPageCount="1"/>
  <pivotFields count="5">
    <pivotField axis="axisPage" multipleItemSelectionAllowed="1" showAll="0">
      <items count="5">
        <item h="1" x="0"/>
        <item h="1" x="1"/>
        <item h="1" x="3"/>
        <item x="2"/>
        <item t="default"/>
      </items>
    </pivotField>
    <pivotField axis="axisRow" showAll="0" sortType="descending">
      <items count="16">
        <item x="13"/>
        <item x="8"/>
        <item x="12"/>
        <item x="6"/>
        <item x="5"/>
        <item x="10"/>
        <item x="14"/>
        <item x="9"/>
        <item x="3"/>
        <item x="0"/>
        <item x="11"/>
        <item x="2"/>
        <item x="7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4" showAll="0"/>
    <pivotField numFmtId="164" showAll="0"/>
  </pivotFields>
  <rowFields count="1">
    <field x="1"/>
  </rowFields>
  <rowItems count="5">
    <i>
      <x v="5"/>
    </i>
    <i>
      <x v="10"/>
    </i>
    <i>
      <x v="2"/>
    </i>
    <i>
      <x/>
    </i>
    <i t="grand">
      <x/>
    </i>
  </rowItems>
  <colItems count="1">
    <i/>
  </colItems>
  <pageFields count="2">
    <pageField fld="0" hier="-1"/>
    <pageField fld="2" hier="-1"/>
  </pageFields>
  <dataFields count="1">
    <dataField name="Toplam Tutar" fld="3" baseField="0" baseItem="0" numFmtId="166"/>
  </dataFields>
  <formats count="2">
    <format dxfId="29">
      <pivotArea collapsedLevelsAreSubtotals="1" fieldPosition="0">
        <references count="1">
          <reference field="0" count="1">
            <x v="0"/>
          </reference>
        </references>
      </pivotArea>
    </format>
    <format dxfId="28">
      <pivotArea outline="0" collapsedLevelsAreSubtotals="1" fieldPosition="0"/>
    </format>
  </formats>
  <chartFormats count="5"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6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171F50-F7AD-4251-ADEE-B88C60562867}" name="PivotTable15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9">
  <location ref="A5:B18" firstHeaderRow="1" firstDataRow="1" firstDataCol="1" rowPageCount="1" colPageCount="1"/>
  <pivotFields count="5">
    <pivotField axis="axisPage" multipleItemSelectionAllowed="1" showAll="0">
      <items count="5">
        <item h="1" x="0"/>
        <item x="1"/>
        <item h="1" x="3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dataField="1" numFmtId="164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0" hier="-1"/>
  </pageFields>
  <dataFields count="1">
    <dataField name="Toplam Tutar (Pozitif)" fld="4" baseField="0" baseItem="0" numFmtId="166"/>
  </dataFields>
  <formats count="2">
    <format dxfId="31">
      <pivotArea collapsedLevelsAreSubtotals="1" fieldPosition="0">
        <references count="1">
          <reference field="0" count="1">
            <x v="0"/>
          </reference>
        </references>
      </pivotArea>
    </format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253B79-1DAA-41CC-ADA4-B0FF6D669B1B}" name="PivotTable14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>
  <location ref="F25:G28" firstHeaderRow="1" firstDataRow="1" firstDataCol="1" rowPageCount="1" colPageCount="1"/>
  <pivotFields count="5">
    <pivotField axis="axisRow" showAll="0">
      <items count="5">
        <item x="0"/>
        <item x="1"/>
        <item x="3"/>
        <item h="1" x="2"/>
        <item t="default"/>
      </items>
    </pivotField>
    <pivotField showAll="0"/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4" showAll="0"/>
    <pivotField dataField="1" numFmtId="164" showAll="0"/>
  </pivotFields>
  <rowFields count="1">
    <field x="0"/>
  </rowFields>
  <rowItems count="3">
    <i>
      <x/>
    </i>
    <i>
      <x v="1"/>
    </i>
    <i>
      <x v="2"/>
    </i>
  </rowItems>
  <colItems count="1">
    <i/>
  </colItems>
  <pageFields count="1">
    <pageField fld="2" hier="-1"/>
  </pageFields>
  <dataFields count="1">
    <dataField name="Toplam Tutar (Pozitif)" fld="4" baseField="0" baseItem="0" numFmtId="166"/>
  </dataFields>
  <formats count="2">
    <format dxfId="33">
      <pivotArea collapsedLevelsAreSubtotals="1" fieldPosition="0">
        <references count="1">
          <reference field="0" count="1">
            <x v="0"/>
          </reference>
        </references>
      </pivotArea>
    </format>
    <format dxfId="3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Aylar" xr10:uid="{DA54B3AE-0E06-4A97-BA3E-13BBC4712B27}" sourceName="Aylar">
  <pivotTables>
    <pivotTable tabId="5" name="PivotTable9"/>
    <pivotTable tabId="5" name="PivotTable12"/>
    <pivotTable tabId="5" name="PivotTable13"/>
    <pivotTable tabId="5" name="PivotTable14"/>
    <pivotTable tabId="5" name="PivotTable15"/>
    <pivotTable tabId="5" name="PivotTable16"/>
    <pivotTable tabId="5" name="PivotTable17"/>
  </pivotTables>
  <data>
    <tabular pivotCacheId="338445118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ylar" xr10:uid="{DA42FEDA-2337-43F3-A956-24FA9AB8D670}" cache="Dilimleyici_Aylar" caption="Aylar" showCaption="0" style="Dilimleyici Stili 1" rowHeight="2520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7B90-EDD0-4778-B989-28B34CB2C74A}">
  <dimension ref="A1"/>
  <sheetViews>
    <sheetView tabSelected="1" zoomScaleNormal="100" workbookViewId="0">
      <selection activeCell="AC22" sqref="AC22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50CF-D220-4D50-96D8-27D593202A0F}">
  <dimension ref="A1:Z199"/>
  <sheetViews>
    <sheetView workbookViewId="0"/>
  </sheetViews>
  <sheetFormatPr defaultRowHeight="15" x14ac:dyDescent="0.25"/>
  <cols>
    <col min="1" max="1" width="20.42578125" bestFit="1" customWidth="1"/>
    <col min="2" max="2" width="17.140625" bestFit="1" customWidth="1"/>
    <col min="3" max="3" width="10.140625" bestFit="1" customWidth="1"/>
    <col min="4" max="4" width="12.5703125" customWidth="1"/>
    <col min="5" max="5" width="20.42578125" customWidth="1"/>
    <col min="6" max="6" width="16" bestFit="1" customWidth="1"/>
    <col min="7" max="7" width="20.42578125" bestFit="1" customWidth="1"/>
    <col min="8" max="8" width="10.140625" bestFit="1" customWidth="1"/>
    <col min="9" max="9" width="12.5703125" bestFit="1" customWidth="1"/>
    <col min="10" max="10" width="20.42578125" bestFit="1" customWidth="1"/>
    <col min="11" max="11" width="16" bestFit="1" customWidth="1"/>
    <col min="13" max="15" width="9.28515625" bestFit="1" customWidth="1"/>
    <col min="16" max="16" width="16" bestFit="1" customWidth="1"/>
    <col min="17" max="17" width="12.5703125" bestFit="1" customWidth="1"/>
    <col min="18" max="18" width="9.28515625" bestFit="1" customWidth="1"/>
    <col min="19" max="19" width="16" bestFit="1" customWidth="1"/>
    <col min="20" max="20" width="12.5703125" bestFit="1" customWidth="1"/>
    <col min="21" max="21" width="9.28515625" bestFit="1" customWidth="1"/>
    <col min="22" max="23" width="16" bestFit="1" customWidth="1"/>
    <col min="24" max="24" width="12.5703125" bestFit="1" customWidth="1"/>
    <col min="25" max="25" width="10.28515625" bestFit="1" customWidth="1"/>
  </cols>
  <sheetData>
    <row r="1" spans="1:26" x14ac:dyDescent="0.25">
      <c r="B1" s="10" t="s">
        <v>46</v>
      </c>
    </row>
    <row r="2" spans="1:26" x14ac:dyDescent="0.25">
      <c r="F2" s="5" t="s">
        <v>35</v>
      </c>
      <c r="G2" t="s">
        <v>33</v>
      </c>
      <c r="K2" s="4" t="s">
        <v>35</v>
      </c>
      <c r="L2" s="4" t="s">
        <v>34</v>
      </c>
      <c r="M2" s="4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24</v>
      </c>
      <c r="Z2" s="4" t="s">
        <v>17</v>
      </c>
    </row>
    <row r="3" spans="1:26" x14ac:dyDescent="0.25">
      <c r="A3" s="5" t="s">
        <v>35</v>
      </c>
      <c r="B3" t="s">
        <v>27</v>
      </c>
      <c r="F3" s="5" t="s">
        <v>38</v>
      </c>
      <c r="G3" t="s">
        <v>40</v>
      </c>
      <c r="K3" s="4" t="s">
        <v>26</v>
      </c>
      <c r="L3" s="2" t="s">
        <v>29</v>
      </c>
      <c r="M3" s="3">
        <v>45000</v>
      </c>
      <c r="N3" s="3">
        <v>45000</v>
      </c>
      <c r="O3" s="3">
        <v>45000</v>
      </c>
      <c r="P3" s="3">
        <v>45000</v>
      </c>
      <c r="Q3" s="3">
        <v>45000</v>
      </c>
      <c r="R3" s="3">
        <v>45000</v>
      </c>
      <c r="S3" s="3">
        <v>45000</v>
      </c>
      <c r="T3" s="3">
        <v>45000</v>
      </c>
      <c r="U3" s="3">
        <v>45000</v>
      </c>
      <c r="V3" s="3">
        <v>45000</v>
      </c>
      <c r="W3" s="3">
        <v>45000</v>
      </c>
      <c r="X3" s="3">
        <v>45000</v>
      </c>
      <c r="Y3" s="3">
        <f>SUM(M3:X3)</f>
        <v>540000</v>
      </c>
      <c r="Z3" s="3">
        <f>Y3/12</f>
        <v>45000</v>
      </c>
    </row>
    <row r="4" spans="1:26" x14ac:dyDescent="0.25">
      <c r="A4" t="s">
        <v>41</v>
      </c>
      <c r="K4" s="4" t="s">
        <v>26</v>
      </c>
      <c r="L4" s="2" t="s">
        <v>30</v>
      </c>
      <c r="M4" s="3">
        <v>10000</v>
      </c>
      <c r="N4" s="3">
        <v>10000</v>
      </c>
      <c r="O4" s="3">
        <v>10000</v>
      </c>
      <c r="P4" s="3">
        <v>10000</v>
      </c>
      <c r="Q4" s="3">
        <v>10000</v>
      </c>
      <c r="R4" s="3">
        <v>10000</v>
      </c>
      <c r="S4" s="3">
        <v>10000</v>
      </c>
      <c r="T4" s="3">
        <v>10000</v>
      </c>
      <c r="U4" s="3">
        <v>10000</v>
      </c>
      <c r="V4" s="3">
        <v>10000</v>
      </c>
      <c r="W4" s="3">
        <v>10000</v>
      </c>
      <c r="X4" s="3">
        <v>10000</v>
      </c>
      <c r="Y4" s="3">
        <f t="shared" ref="Y4:Y17" si="0">SUM(M4:X4)</f>
        <v>120000</v>
      </c>
      <c r="Z4" s="3">
        <f t="shared" ref="Z4:Z17" si="1">Y4/12</f>
        <v>10000</v>
      </c>
    </row>
    <row r="5" spans="1:26" x14ac:dyDescent="0.25">
      <c r="A5" s="5" t="s">
        <v>36</v>
      </c>
      <c r="B5" t="s">
        <v>45</v>
      </c>
      <c r="F5" s="5" t="s">
        <v>36</v>
      </c>
      <c r="G5" t="s">
        <v>39</v>
      </c>
      <c r="K5" s="4" t="s">
        <v>26</v>
      </c>
      <c r="L5" s="2" t="s">
        <v>31</v>
      </c>
      <c r="M5" s="3">
        <v>8000</v>
      </c>
      <c r="N5" s="3">
        <v>8000</v>
      </c>
      <c r="O5" s="3">
        <v>8000</v>
      </c>
      <c r="P5" s="3">
        <v>8000</v>
      </c>
      <c r="Q5" s="3">
        <v>8000</v>
      </c>
      <c r="R5" s="3">
        <v>8000</v>
      </c>
      <c r="S5" s="3">
        <v>8000</v>
      </c>
      <c r="T5" s="3">
        <v>8000</v>
      </c>
      <c r="U5" s="3">
        <v>8000</v>
      </c>
      <c r="V5" s="3">
        <v>8000</v>
      </c>
      <c r="W5" s="3">
        <v>8000</v>
      </c>
      <c r="X5" s="3">
        <v>8000</v>
      </c>
      <c r="Y5" s="3">
        <f t="shared" si="0"/>
        <v>96000</v>
      </c>
      <c r="Z5" s="3">
        <f t="shared" si="1"/>
        <v>8000</v>
      </c>
    </row>
    <row r="6" spans="1:26" x14ac:dyDescent="0.25">
      <c r="A6" s="6" t="s">
        <v>5</v>
      </c>
      <c r="B6" s="9">
        <v>18331</v>
      </c>
      <c r="C6" s="9" t="str">
        <f>A6</f>
        <v>Ocak</v>
      </c>
      <c r="D6" s="9">
        <f>B6</f>
        <v>18331</v>
      </c>
      <c r="F6" s="6" t="s">
        <v>1</v>
      </c>
      <c r="G6" s="9">
        <v>3000000</v>
      </c>
      <c r="H6" s="9" t="str">
        <f>F6</f>
        <v>Hisse</v>
      </c>
      <c r="I6" s="9">
        <f>G6</f>
        <v>3000000</v>
      </c>
      <c r="K6" s="4" t="s">
        <v>27</v>
      </c>
      <c r="L6" s="2" t="s">
        <v>18</v>
      </c>
      <c r="M6" s="3">
        <v>10000</v>
      </c>
      <c r="N6" s="3">
        <v>10000</v>
      </c>
      <c r="O6" s="3">
        <v>10000</v>
      </c>
      <c r="P6" s="3">
        <v>10000</v>
      </c>
      <c r="Q6" s="3">
        <v>10000</v>
      </c>
      <c r="R6" s="3">
        <v>10000</v>
      </c>
      <c r="S6" s="3">
        <v>10000</v>
      </c>
      <c r="T6" s="3">
        <v>10000</v>
      </c>
      <c r="U6" s="3">
        <v>10000</v>
      </c>
      <c r="V6" s="3">
        <v>10000</v>
      </c>
      <c r="W6" s="3">
        <v>10000</v>
      </c>
      <c r="X6" s="3">
        <v>10000</v>
      </c>
      <c r="Y6" s="3">
        <f t="shared" si="0"/>
        <v>120000</v>
      </c>
      <c r="Z6" s="3">
        <f t="shared" si="1"/>
        <v>10000</v>
      </c>
    </row>
    <row r="7" spans="1:26" x14ac:dyDescent="0.25">
      <c r="A7" s="6" t="s">
        <v>6</v>
      </c>
      <c r="B7" s="9">
        <v>19350</v>
      </c>
      <c r="C7" s="9" t="str">
        <f t="shared" ref="C7:C17" si="2">A7</f>
        <v>Şubat</v>
      </c>
      <c r="D7" s="9">
        <f t="shared" ref="D7:D17" si="3">B7</f>
        <v>19350</v>
      </c>
      <c r="F7" s="6" t="s">
        <v>0</v>
      </c>
      <c r="G7" s="9">
        <v>2400000</v>
      </c>
      <c r="H7" s="9" t="str">
        <f t="shared" ref="H7:H9" si="4">F7</f>
        <v>Nakit</v>
      </c>
      <c r="I7" s="9">
        <f t="shared" ref="I7:I9" si="5">G7</f>
        <v>2400000</v>
      </c>
      <c r="K7" s="4" t="s">
        <v>27</v>
      </c>
      <c r="L7" s="2" t="s">
        <v>19</v>
      </c>
      <c r="M7" s="3">
        <v>1200</v>
      </c>
      <c r="N7" s="3">
        <v>1200</v>
      </c>
      <c r="O7" s="3">
        <v>1200</v>
      </c>
      <c r="P7" s="3">
        <v>1200</v>
      </c>
      <c r="Q7" s="3">
        <v>1200</v>
      </c>
      <c r="R7" s="3">
        <v>1200</v>
      </c>
      <c r="S7" s="3">
        <v>1200</v>
      </c>
      <c r="T7" s="3">
        <v>1200</v>
      </c>
      <c r="U7" s="3">
        <v>1200</v>
      </c>
      <c r="V7" s="3">
        <v>1200</v>
      </c>
      <c r="W7" s="3">
        <v>1200</v>
      </c>
      <c r="X7" s="3">
        <v>1200</v>
      </c>
      <c r="Y7" s="3">
        <f t="shared" si="0"/>
        <v>14400</v>
      </c>
      <c r="Z7" s="3">
        <f t="shared" si="1"/>
        <v>1200</v>
      </c>
    </row>
    <row r="8" spans="1:26" x14ac:dyDescent="0.25">
      <c r="A8" s="6" t="s">
        <v>7</v>
      </c>
      <c r="B8" s="9">
        <v>19532</v>
      </c>
      <c r="C8" s="9" t="str">
        <f t="shared" si="2"/>
        <v>Mart</v>
      </c>
      <c r="D8" s="9">
        <f t="shared" si="3"/>
        <v>19532</v>
      </c>
      <c r="F8" s="6" t="s">
        <v>2</v>
      </c>
      <c r="G8" s="9">
        <v>1440000</v>
      </c>
      <c r="H8" s="9" t="str">
        <f t="shared" si="4"/>
        <v>Dolar</v>
      </c>
      <c r="I8" s="9">
        <f t="shared" si="5"/>
        <v>1440000</v>
      </c>
      <c r="K8" s="4" t="s">
        <v>27</v>
      </c>
      <c r="L8" s="2" t="s">
        <v>20</v>
      </c>
      <c r="M8" s="3">
        <v>4500</v>
      </c>
      <c r="N8" s="3">
        <v>4500</v>
      </c>
      <c r="O8" s="3">
        <v>4500</v>
      </c>
      <c r="P8" s="3">
        <v>4500</v>
      </c>
      <c r="Q8" s="3">
        <v>4500</v>
      </c>
      <c r="R8" s="3">
        <v>4500</v>
      </c>
      <c r="S8" s="3">
        <v>4500</v>
      </c>
      <c r="T8" s="3">
        <v>4500</v>
      </c>
      <c r="U8" s="3">
        <v>4500</v>
      </c>
      <c r="V8" s="3">
        <v>4500</v>
      </c>
      <c r="W8" s="3">
        <v>4500</v>
      </c>
      <c r="X8" s="3">
        <v>4500</v>
      </c>
      <c r="Y8" s="3">
        <f t="shared" si="0"/>
        <v>54000</v>
      </c>
      <c r="Z8" s="3">
        <f t="shared" si="1"/>
        <v>4500</v>
      </c>
    </row>
    <row r="9" spans="1:26" x14ac:dyDescent="0.25">
      <c r="A9" s="6" t="s">
        <v>8</v>
      </c>
      <c r="B9" s="9">
        <v>17001</v>
      </c>
      <c r="C9" s="9" t="str">
        <f t="shared" si="2"/>
        <v>Nisan</v>
      </c>
      <c r="D9" s="9">
        <f t="shared" si="3"/>
        <v>17001</v>
      </c>
      <c r="F9" s="6" t="s">
        <v>3</v>
      </c>
      <c r="G9" s="9">
        <v>300000</v>
      </c>
      <c r="H9" s="9" t="str">
        <f t="shared" si="4"/>
        <v>Altın</v>
      </c>
      <c r="I9" s="9">
        <f t="shared" si="5"/>
        <v>300000</v>
      </c>
      <c r="K9" s="4" t="s">
        <v>27</v>
      </c>
      <c r="L9" s="2" t="s">
        <v>21</v>
      </c>
      <c r="M9" s="3">
        <v>1200</v>
      </c>
      <c r="N9" s="3">
        <v>1200</v>
      </c>
      <c r="O9" s="3">
        <v>1200</v>
      </c>
      <c r="P9" s="3">
        <v>1200</v>
      </c>
      <c r="Q9" s="3">
        <v>1200</v>
      </c>
      <c r="R9" s="3">
        <v>1200</v>
      </c>
      <c r="S9" s="3">
        <v>1200</v>
      </c>
      <c r="T9" s="3">
        <v>1200</v>
      </c>
      <c r="U9" s="3">
        <v>1200</v>
      </c>
      <c r="V9" s="3">
        <v>1200</v>
      </c>
      <c r="W9" s="3">
        <v>1200</v>
      </c>
      <c r="X9" s="3">
        <v>1200</v>
      </c>
      <c r="Y9" s="3">
        <f t="shared" si="0"/>
        <v>14400</v>
      </c>
      <c r="Z9" s="3">
        <f t="shared" si="1"/>
        <v>1200</v>
      </c>
    </row>
    <row r="10" spans="1:26" x14ac:dyDescent="0.25">
      <c r="A10" s="6" t="s">
        <v>9</v>
      </c>
      <c r="B10" s="9">
        <v>19344</v>
      </c>
      <c r="C10" s="9" t="str">
        <f t="shared" si="2"/>
        <v>Mayıs</v>
      </c>
      <c r="D10" s="9">
        <f t="shared" si="3"/>
        <v>19344</v>
      </c>
      <c r="F10" s="6" t="s">
        <v>37</v>
      </c>
      <c r="G10" s="9">
        <v>7140000</v>
      </c>
      <c r="H10" s="9"/>
      <c r="I10" s="2"/>
      <c r="K10" s="4" t="s">
        <v>27</v>
      </c>
      <c r="L10" s="2" t="s">
        <v>32</v>
      </c>
      <c r="M10" s="3">
        <v>2500</v>
      </c>
      <c r="N10" s="3">
        <v>2500</v>
      </c>
      <c r="O10" s="3">
        <v>2500</v>
      </c>
      <c r="P10" s="3">
        <v>2500</v>
      </c>
      <c r="Q10" s="3">
        <v>2500</v>
      </c>
      <c r="R10" s="3">
        <v>2500</v>
      </c>
      <c r="S10" s="3">
        <v>2500</v>
      </c>
      <c r="T10" s="3">
        <v>2500</v>
      </c>
      <c r="U10" s="3">
        <v>2500</v>
      </c>
      <c r="V10" s="3">
        <v>2500</v>
      </c>
      <c r="W10" s="3">
        <v>2500</v>
      </c>
      <c r="X10" s="3">
        <v>2500</v>
      </c>
      <c r="Y10" s="3">
        <f t="shared" si="0"/>
        <v>30000</v>
      </c>
      <c r="Z10" s="3">
        <f t="shared" si="1"/>
        <v>2500</v>
      </c>
    </row>
    <row r="11" spans="1:26" x14ac:dyDescent="0.25">
      <c r="A11" s="6" t="s">
        <v>10</v>
      </c>
      <c r="B11" s="9">
        <v>18979</v>
      </c>
      <c r="C11" s="9" t="str">
        <f t="shared" si="2"/>
        <v>Haziran</v>
      </c>
      <c r="D11" s="9">
        <f t="shared" si="3"/>
        <v>18979</v>
      </c>
      <c r="K11" s="4" t="s">
        <v>27</v>
      </c>
      <c r="L11" s="2" t="s">
        <v>22</v>
      </c>
      <c r="M11" s="3">
        <v>200</v>
      </c>
      <c r="N11" s="3">
        <v>200</v>
      </c>
      <c r="O11" s="3">
        <v>200</v>
      </c>
      <c r="P11" s="3">
        <v>200</v>
      </c>
      <c r="Q11" s="3">
        <v>200</v>
      </c>
      <c r="R11" s="3">
        <v>200</v>
      </c>
      <c r="S11" s="3">
        <v>200</v>
      </c>
      <c r="T11" s="3">
        <v>200</v>
      </c>
      <c r="U11" s="3">
        <v>200</v>
      </c>
      <c r="V11" s="3">
        <v>200</v>
      </c>
      <c r="W11" s="3">
        <v>200</v>
      </c>
      <c r="X11" s="3">
        <v>200</v>
      </c>
      <c r="Y11" s="3">
        <f t="shared" si="0"/>
        <v>2400</v>
      </c>
      <c r="Z11" s="3">
        <f t="shared" si="1"/>
        <v>200</v>
      </c>
    </row>
    <row r="12" spans="1:26" x14ac:dyDescent="0.25">
      <c r="A12" s="6" t="s">
        <v>11</v>
      </c>
      <c r="B12" s="9">
        <v>19155</v>
      </c>
      <c r="C12" s="9" t="str">
        <f t="shared" si="2"/>
        <v>Temmuz</v>
      </c>
      <c r="D12" s="9">
        <f t="shared" si="3"/>
        <v>19155</v>
      </c>
      <c r="K12" s="4" t="s">
        <v>27</v>
      </c>
      <c r="L12" s="2" t="s">
        <v>23</v>
      </c>
      <c r="M12" s="3">
        <v>1200</v>
      </c>
      <c r="N12" s="3">
        <v>1200</v>
      </c>
      <c r="O12" s="3">
        <v>1200</v>
      </c>
      <c r="P12" s="3">
        <v>1200</v>
      </c>
      <c r="Q12" s="3">
        <v>1200</v>
      </c>
      <c r="R12" s="3">
        <v>1200</v>
      </c>
      <c r="S12" s="3">
        <v>1200</v>
      </c>
      <c r="T12" s="3">
        <v>1200</v>
      </c>
      <c r="U12" s="3">
        <v>1200</v>
      </c>
      <c r="V12" s="3">
        <v>1200</v>
      </c>
      <c r="W12" s="3">
        <v>1200</v>
      </c>
      <c r="X12" s="3">
        <v>1200</v>
      </c>
      <c r="Y12" s="3">
        <f t="shared" si="0"/>
        <v>14400</v>
      </c>
      <c r="Z12" s="3">
        <f t="shared" si="1"/>
        <v>1200</v>
      </c>
    </row>
    <row r="13" spans="1:26" x14ac:dyDescent="0.25">
      <c r="A13" s="6" t="s">
        <v>12</v>
      </c>
      <c r="B13" s="9">
        <v>18912</v>
      </c>
      <c r="C13" s="9" t="str">
        <f t="shared" si="2"/>
        <v>Ağustos</v>
      </c>
      <c r="D13" s="9">
        <f t="shared" si="3"/>
        <v>18912</v>
      </c>
      <c r="F13" s="5" t="s">
        <v>35</v>
      </c>
      <c r="G13" t="s">
        <v>26</v>
      </c>
      <c r="K13" s="4" t="s">
        <v>33</v>
      </c>
      <c r="L13" s="2" t="s">
        <v>1</v>
      </c>
      <c r="M13" s="3">
        <v>250000</v>
      </c>
      <c r="N13" s="3">
        <v>250000</v>
      </c>
      <c r="O13" s="3">
        <v>250000</v>
      </c>
      <c r="P13" s="3">
        <v>250000</v>
      </c>
      <c r="Q13" s="3">
        <v>250000</v>
      </c>
      <c r="R13" s="3">
        <v>250000</v>
      </c>
      <c r="S13" s="3">
        <v>250000</v>
      </c>
      <c r="T13" s="3">
        <v>250000</v>
      </c>
      <c r="U13" s="3">
        <v>250000</v>
      </c>
      <c r="V13" s="3">
        <v>250000</v>
      </c>
      <c r="W13" s="3">
        <v>250000</v>
      </c>
      <c r="X13" s="3">
        <v>250000</v>
      </c>
      <c r="Y13" s="3">
        <f t="shared" si="0"/>
        <v>3000000</v>
      </c>
      <c r="Z13" s="3">
        <f t="shared" si="1"/>
        <v>250000</v>
      </c>
    </row>
    <row r="14" spans="1:26" x14ac:dyDescent="0.25">
      <c r="A14" s="6" t="s">
        <v>13</v>
      </c>
      <c r="B14" s="9">
        <v>19425</v>
      </c>
      <c r="C14" s="9" t="str">
        <f t="shared" si="2"/>
        <v>Eylül</v>
      </c>
      <c r="D14" s="9">
        <f t="shared" si="3"/>
        <v>19425</v>
      </c>
      <c r="F14" s="5" t="s">
        <v>38</v>
      </c>
      <c r="G14" t="s">
        <v>40</v>
      </c>
      <c r="K14" s="4" t="s">
        <v>33</v>
      </c>
      <c r="L14" s="2" t="s">
        <v>0</v>
      </c>
      <c r="M14" s="3">
        <v>200000</v>
      </c>
      <c r="N14" s="3">
        <v>200000</v>
      </c>
      <c r="O14" s="3">
        <v>200000</v>
      </c>
      <c r="P14" s="3">
        <v>200000</v>
      </c>
      <c r="Q14" s="3">
        <v>200000</v>
      </c>
      <c r="R14" s="3">
        <v>200000</v>
      </c>
      <c r="S14" s="3">
        <v>200000</v>
      </c>
      <c r="T14" s="3">
        <v>200000</v>
      </c>
      <c r="U14" s="3">
        <v>200000</v>
      </c>
      <c r="V14" s="3">
        <v>200000</v>
      </c>
      <c r="W14" s="3">
        <v>200000</v>
      </c>
      <c r="X14" s="3">
        <v>200000</v>
      </c>
      <c r="Y14" s="3">
        <f t="shared" si="0"/>
        <v>2400000</v>
      </c>
      <c r="Z14" s="3">
        <f t="shared" si="1"/>
        <v>200000</v>
      </c>
    </row>
    <row r="15" spans="1:26" x14ac:dyDescent="0.25">
      <c r="A15" s="6" t="s">
        <v>14</v>
      </c>
      <c r="B15" s="9">
        <v>17896</v>
      </c>
      <c r="C15" s="9" t="str">
        <f t="shared" si="2"/>
        <v>Ekim</v>
      </c>
      <c r="D15" s="9">
        <f t="shared" si="3"/>
        <v>17896</v>
      </c>
      <c r="K15" s="4" t="s">
        <v>33</v>
      </c>
      <c r="L15" s="2" t="s">
        <v>2</v>
      </c>
      <c r="M15" s="3">
        <v>120000</v>
      </c>
      <c r="N15" s="3">
        <v>120000</v>
      </c>
      <c r="O15" s="3">
        <v>120000</v>
      </c>
      <c r="P15" s="3">
        <v>120000</v>
      </c>
      <c r="Q15" s="3">
        <v>120000</v>
      </c>
      <c r="R15" s="3">
        <v>120000</v>
      </c>
      <c r="S15" s="3">
        <v>120000</v>
      </c>
      <c r="T15" s="3">
        <v>120000</v>
      </c>
      <c r="U15" s="3">
        <v>120000</v>
      </c>
      <c r="V15" s="3">
        <v>120000</v>
      </c>
      <c r="W15" s="3">
        <v>120000</v>
      </c>
      <c r="X15" s="3">
        <v>120000</v>
      </c>
      <c r="Y15" s="3">
        <f t="shared" si="0"/>
        <v>1440000</v>
      </c>
      <c r="Z15" s="3">
        <f t="shared" si="1"/>
        <v>120000</v>
      </c>
    </row>
    <row r="16" spans="1:26" x14ac:dyDescent="0.25">
      <c r="A16" s="6" t="s">
        <v>15</v>
      </c>
      <c r="B16" s="9">
        <v>17570</v>
      </c>
      <c r="C16" s="9" t="str">
        <f t="shared" si="2"/>
        <v>Kasım</v>
      </c>
      <c r="D16" s="9">
        <f t="shared" si="3"/>
        <v>17570</v>
      </c>
      <c r="F16" s="5" t="s">
        <v>36</v>
      </c>
      <c r="G16" t="s">
        <v>39</v>
      </c>
      <c r="K16" s="4" t="s">
        <v>33</v>
      </c>
      <c r="L16" s="2" t="s">
        <v>3</v>
      </c>
      <c r="M16" s="3">
        <v>25000</v>
      </c>
      <c r="N16" s="3">
        <v>25000</v>
      </c>
      <c r="O16" s="3">
        <v>25000</v>
      </c>
      <c r="P16" s="3">
        <v>25000</v>
      </c>
      <c r="Q16" s="3">
        <v>25000</v>
      </c>
      <c r="R16" s="3">
        <v>25000</v>
      </c>
      <c r="S16" s="3">
        <v>25000</v>
      </c>
      <c r="T16" s="3">
        <v>25000</v>
      </c>
      <c r="U16" s="3">
        <v>25000</v>
      </c>
      <c r="V16" s="3">
        <v>25000</v>
      </c>
      <c r="W16" s="3">
        <v>25000</v>
      </c>
      <c r="X16" s="3">
        <v>25000</v>
      </c>
      <c r="Y16" s="3">
        <f t="shared" si="0"/>
        <v>300000</v>
      </c>
      <c r="Z16" s="3">
        <f t="shared" si="1"/>
        <v>25000</v>
      </c>
    </row>
    <row r="17" spans="1:26" x14ac:dyDescent="0.25">
      <c r="A17" s="6" t="s">
        <v>16</v>
      </c>
      <c r="B17" s="9">
        <v>20422</v>
      </c>
      <c r="C17" s="9" t="str">
        <f t="shared" si="2"/>
        <v>Aralık</v>
      </c>
      <c r="D17" s="9">
        <f t="shared" si="3"/>
        <v>20422</v>
      </c>
      <c r="F17" s="6" t="s">
        <v>29</v>
      </c>
      <c r="G17" s="8">
        <v>540000</v>
      </c>
      <c r="K17" s="4" t="s">
        <v>28</v>
      </c>
      <c r="L17" s="2" t="s">
        <v>28</v>
      </c>
      <c r="M17" s="3">
        <f>SUM(M3:M5)-SUM(M6:M12)</f>
        <v>42200</v>
      </c>
      <c r="N17" s="3">
        <f t="shared" ref="N17:X17" si="6">SUM(N3:N5)-SUM(N6:N12)</f>
        <v>42200</v>
      </c>
      <c r="O17" s="3">
        <f t="shared" si="6"/>
        <v>42200</v>
      </c>
      <c r="P17" s="3">
        <f t="shared" si="6"/>
        <v>42200</v>
      </c>
      <c r="Q17" s="3">
        <f t="shared" si="6"/>
        <v>42200</v>
      </c>
      <c r="R17" s="3">
        <f t="shared" si="6"/>
        <v>42200</v>
      </c>
      <c r="S17" s="3">
        <f t="shared" si="6"/>
        <v>42200</v>
      </c>
      <c r="T17" s="3">
        <f t="shared" si="6"/>
        <v>42200</v>
      </c>
      <c r="U17" s="3">
        <f t="shared" si="6"/>
        <v>42200</v>
      </c>
      <c r="V17" s="3">
        <f t="shared" si="6"/>
        <v>42200</v>
      </c>
      <c r="W17" s="3">
        <f t="shared" si="6"/>
        <v>42200</v>
      </c>
      <c r="X17" s="3">
        <f t="shared" si="6"/>
        <v>42200</v>
      </c>
      <c r="Y17" s="3">
        <f t="shared" si="0"/>
        <v>506400</v>
      </c>
      <c r="Z17" s="3">
        <f t="shared" si="1"/>
        <v>42200</v>
      </c>
    </row>
    <row r="18" spans="1:26" x14ac:dyDescent="0.25">
      <c r="A18" s="6" t="s">
        <v>37</v>
      </c>
      <c r="B18" s="9">
        <v>225917</v>
      </c>
      <c r="F18" s="6" t="s">
        <v>31</v>
      </c>
      <c r="G18" s="8">
        <v>96000</v>
      </c>
    </row>
    <row r="19" spans="1:26" x14ac:dyDescent="0.25">
      <c r="A19" s="3"/>
      <c r="B19" s="3"/>
      <c r="C19" s="3"/>
      <c r="D19" s="3"/>
      <c r="E19" s="3"/>
      <c r="F19" s="6" t="s">
        <v>30</v>
      </c>
      <c r="G19" s="8">
        <v>120000</v>
      </c>
      <c r="K19" s="4" t="s">
        <v>35</v>
      </c>
      <c r="L19" s="4" t="s">
        <v>34</v>
      </c>
      <c r="M19" t="s">
        <v>38</v>
      </c>
      <c r="N19" t="s">
        <v>4</v>
      </c>
      <c r="O19" t="s">
        <v>44</v>
      </c>
    </row>
    <row r="20" spans="1:26" x14ac:dyDescent="0.25">
      <c r="D20" s="3"/>
      <c r="E20" s="3"/>
      <c r="F20" s="6" t="s">
        <v>37</v>
      </c>
      <c r="G20" s="9">
        <v>756000</v>
      </c>
      <c r="K20" s="4" t="s">
        <v>26</v>
      </c>
      <c r="L20" s="2" t="s">
        <v>29</v>
      </c>
      <c r="M20" s="7" t="s">
        <v>5</v>
      </c>
      <c r="N20" s="3">
        <v>45000</v>
      </c>
      <c r="O20" s="3">
        <f>N20</f>
        <v>45000</v>
      </c>
    </row>
    <row r="21" spans="1:26" x14ac:dyDescent="0.25">
      <c r="A21" s="5" t="s">
        <v>34</v>
      </c>
      <c r="B21" t="s">
        <v>40</v>
      </c>
      <c r="D21" s="3"/>
      <c r="E21" s="3"/>
      <c r="F21" s="2"/>
      <c r="G21" s="2"/>
      <c r="K21" t="str">
        <f>K20</f>
        <v>Gelir</v>
      </c>
      <c r="L21" t="str">
        <f>L20</f>
        <v>Maaş</v>
      </c>
      <c r="M21" s="7" t="s">
        <v>6</v>
      </c>
      <c r="N21" s="3">
        <v>45000</v>
      </c>
      <c r="O21" s="3">
        <f t="shared" ref="O21:O55" si="7">N21</f>
        <v>45000</v>
      </c>
    </row>
    <row r="22" spans="1:26" x14ac:dyDescent="0.25">
      <c r="A22" t="s">
        <v>41</v>
      </c>
      <c r="D22" s="3"/>
      <c r="E22" s="3"/>
      <c r="K22" t="str">
        <f t="shared" ref="K22:K31" si="8">K21</f>
        <v>Gelir</v>
      </c>
      <c r="L22" t="str">
        <f t="shared" ref="L22:L31" si="9">L21</f>
        <v>Maaş</v>
      </c>
      <c r="M22" s="7" t="s">
        <v>7</v>
      </c>
      <c r="N22" s="3">
        <v>45000</v>
      </c>
      <c r="O22" s="3">
        <f t="shared" si="7"/>
        <v>45000</v>
      </c>
    </row>
    <row r="23" spans="1:26" x14ac:dyDescent="0.25">
      <c r="A23" s="5" t="s">
        <v>45</v>
      </c>
      <c r="B23" s="5" t="s">
        <v>43</v>
      </c>
      <c r="D23" s="3"/>
      <c r="E23" s="3"/>
      <c r="F23" s="5" t="s">
        <v>38</v>
      </c>
      <c r="G23" t="s">
        <v>40</v>
      </c>
      <c r="K23" t="str">
        <f t="shared" si="8"/>
        <v>Gelir</v>
      </c>
      <c r="L23" t="str">
        <f t="shared" si="9"/>
        <v>Maaş</v>
      </c>
      <c r="M23" s="7" t="s">
        <v>8</v>
      </c>
      <c r="N23" s="3">
        <v>45000</v>
      </c>
      <c r="O23" s="3">
        <f t="shared" si="7"/>
        <v>45000</v>
      </c>
    </row>
    <row r="24" spans="1:26" x14ac:dyDescent="0.25">
      <c r="A24" s="5" t="s">
        <v>36</v>
      </c>
      <c r="B24" t="s">
        <v>26</v>
      </c>
      <c r="C24" t="s">
        <v>27</v>
      </c>
      <c r="F24" t="s">
        <v>25</v>
      </c>
      <c r="K24" t="str">
        <f t="shared" si="8"/>
        <v>Gelir</v>
      </c>
      <c r="L24" t="str">
        <f t="shared" si="9"/>
        <v>Maaş</v>
      </c>
      <c r="M24" s="7" t="s">
        <v>9</v>
      </c>
      <c r="N24" s="3">
        <v>45000</v>
      </c>
      <c r="O24" s="3">
        <f t="shared" si="7"/>
        <v>45000</v>
      </c>
    </row>
    <row r="25" spans="1:26" x14ac:dyDescent="0.25">
      <c r="A25" s="6" t="s">
        <v>5</v>
      </c>
      <c r="B25" s="9">
        <v>63000</v>
      </c>
      <c r="C25" s="9">
        <v>18331</v>
      </c>
      <c r="F25" s="5" t="s">
        <v>36</v>
      </c>
      <c r="G25" t="s">
        <v>45</v>
      </c>
      <c r="K25" t="str">
        <f t="shared" si="8"/>
        <v>Gelir</v>
      </c>
      <c r="L25" t="str">
        <f t="shared" si="9"/>
        <v>Maaş</v>
      </c>
      <c r="M25" s="7" t="s">
        <v>10</v>
      </c>
      <c r="N25" s="3">
        <v>45000</v>
      </c>
      <c r="O25" s="3">
        <f t="shared" si="7"/>
        <v>45000</v>
      </c>
    </row>
    <row r="26" spans="1:26" x14ac:dyDescent="0.25">
      <c r="A26" s="6" t="s">
        <v>6</v>
      </c>
      <c r="B26" s="9">
        <v>63000</v>
      </c>
      <c r="C26" s="9">
        <v>19350</v>
      </c>
      <c r="F26" s="6" t="s">
        <v>26</v>
      </c>
      <c r="G26" s="9">
        <v>756000</v>
      </c>
      <c r="K26" t="str">
        <f t="shared" si="8"/>
        <v>Gelir</v>
      </c>
      <c r="L26" t="str">
        <f t="shared" si="9"/>
        <v>Maaş</v>
      </c>
      <c r="M26" s="7" t="s">
        <v>11</v>
      </c>
      <c r="N26" s="3">
        <v>45000</v>
      </c>
      <c r="O26" s="3">
        <f t="shared" si="7"/>
        <v>45000</v>
      </c>
    </row>
    <row r="27" spans="1:26" x14ac:dyDescent="0.25">
      <c r="A27" s="6" t="s">
        <v>7</v>
      </c>
      <c r="B27" s="9">
        <v>63000</v>
      </c>
      <c r="C27" s="9">
        <v>19532</v>
      </c>
      <c r="F27" s="6" t="s">
        <v>27</v>
      </c>
      <c r="G27" s="9">
        <v>225917</v>
      </c>
      <c r="K27" t="str">
        <f t="shared" si="8"/>
        <v>Gelir</v>
      </c>
      <c r="L27" t="str">
        <f t="shared" si="9"/>
        <v>Maaş</v>
      </c>
      <c r="M27" s="7" t="s">
        <v>12</v>
      </c>
      <c r="N27" s="3">
        <v>45000</v>
      </c>
      <c r="O27" s="3">
        <f t="shared" si="7"/>
        <v>45000</v>
      </c>
    </row>
    <row r="28" spans="1:26" x14ac:dyDescent="0.25">
      <c r="A28" s="6" t="s">
        <v>8</v>
      </c>
      <c r="B28" s="9">
        <v>63000</v>
      </c>
      <c r="C28" s="9">
        <v>17001</v>
      </c>
      <c r="F28" s="6" t="s">
        <v>28</v>
      </c>
      <c r="G28" s="9">
        <v>530083</v>
      </c>
      <c r="K28" t="str">
        <f t="shared" si="8"/>
        <v>Gelir</v>
      </c>
      <c r="L28" t="str">
        <f t="shared" si="9"/>
        <v>Maaş</v>
      </c>
      <c r="M28" s="7" t="s">
        <v>13</v>
      </c>
      <c r="N28" s="3">
        <v>45000</v>
      </c>
      <c r="O28" s="3">
        <f t="shared" si="7"/>
        <v>45000</v>
      </c>
    </row>
    <row r="29" spans="1:26" x14ac:dyDescent="0.25">
      <c r="A29" s="6" t="s">
        <v>9</v>
      </c>
      <c r="B29" s="9">
        <v>63000</v>
      </c>
      <c r="C29" s="9">
        <v>19344</v>
      </c>
      <c r="K29" t="str">
        <f t="shared" si="8"/>
        <v>Gelir</v>
      </c>
      <c r="L29" t="str">
        <f t="shared" si="9"/>
        <v>Maaş</v>
      </c>
      <c r="M29" s="7" t="s">
        <v>14</v>
      </c>
      <c r="N29" s="3">
        <v>45000</v>
      </c>
      <c r="O29" s="3">
        <f t="shared" si="7"/>
        <v>45000</v>
      </c>
    </row>
    <row r="30" spans="1:26" x14ac:dyDescent="0.25">
      <c r="A30" s="6" t="s">
        <v>10</v>
      </c>
      <c r="B30" s="9">
        <v>63000</v>
      </c>
      <c r="C30" s="9">
        <v>18979</v>
      </c>
      <c r="K30" t="str">
        <f t="shared" si="8"/>
        <v>Gelir</v>
      </c>
      <c r="L30" t="str">
        <f t="shared" si="9"/>
        <v>Maaş</v>
      </c>
      <c r="M30" s="7" t="s">
        <v>15</v>
      </c>
      <c r="N30" s="3">
        <v>45000</v>
      </c>
      <c r="O30" s="3">
        <f t="shared" si="7"/>
        <v>45000</v>
      </c>
    </row>
    <row r="31" spans="1:26" x14ac:dyDescent="0.25">
      <c r="A31" s="6" t="s">
        <v>11</v>
      </c>
      <c r="B31" s="9">
        <v>63000</v>
      </c>
      <c r="C31" s="9">
        <v>19155</v>
      </c>
      <c r="F31" s="5" t="s">
        <v>38</v>
      </c>
      <c r="G31" t="s">
        <v>40</v>
      </c>
      <c r="K31" t="str">
        <f t="shared" si="8"/>
        <v>Gelir</v>
      </c>
      <c r="L31" t="str">
        <f t="shared" si="9"/>
        <v>Maaş</v>
      </c>
      <c r="M31" s="7" t="s">
        <v>16</v>
      </c>
      <c r="N31" s="3">
        <v>45000</v>
      </c>
      <c r="O31" s="3">
        <f t="shared" si="7"/>
        <v>45000</v>
      </c>
    </row>
    <row r="32" spans="1:26" x14ac:dyDescent="0.25">
      <c r="A32" s="6" t="s">
        <v>12</v>
      </c>
      <c r="B32" s="9">
        <v>63000</v>
      </c>
      <c r="C32" s="9">
        <v>18912</v>
      </c>
      <c r="F32" s="5" t="s">
        <v>35</v>
      </c>
      <c r="G32" t="s">
        <v>42</v>
      </c>
      <c r="K32" s="4" t="s">
        <v>26</v>
      </c>
      <c r="L32" s="2" t="s">
        <v>30</v>
      </c>
      <c r="M32" s="7" t="s">
        <v>5</v>
      </c>
      <c r="N32" s="3">
        <v>10000</v>
      </c>
      <c r="O32" s="3">
        <f t="shared" si="7"/>
        <v>10000</v>
      </c>
    </row>
    <row r="33" spans="1:15" x14ac:dyDescent="0.25">
      <c r="A33" s="6" t="s">
        <v>13</v>
      </c>
      <c r="B33" s="9">
        <v>63000</v>
      </c>
      <c r="C33" s="9">
        <v>19425</v>
      </c>
      <c r="F33" t="s">
        <v>41</v>
      </c>
      <c r="K33" t="str">
        <f>K32</f>
        <v>Gelir</v>
      </c>
      <c r="L33" t="str">
        <f>L32</f>
        <v>Youtube</v>
      </c>
      <c r="M33" s="7" t="s">
        <v>6</v>
      </c>
      <c r="N33" s="3">
        <v>10000</v>
      </c>
      <c r="O33" s="3">
        <f t="shared" si="7"/>
        <v>10000</v>
      </c>
    </row>
    <row r="34" spans="1:15" x14ac:dyDescent="0.25">
      <c r="A34" s="6" t="s">
        <v>14</v>
      </c>
      <c r="B34" s="9">
        <v>63000</v>
      </c>
      <c r="C34" s="9">
        <v>17896</v>
      </c>
      <c r="F34" s="5" t="s">
        <v>36</v>
      </c>
      <c r="G34" t="s">
        <v>39</v>
      </c>
      <c r="K34" t="str">
        <f t="shared" ref="K34:K43" si="10">K33</f>
        <v>Gelir</v>
      </c>
      <c r="L34" t="str">
        <f t="shared" ref="L34:L43" si="11">L33</f>
        <v>Youtube</v>
      </c>
      <c r="M34" s="7" t="s">
        <v>7</v>
      </c>
      <c r="N34" s="3">
        <v>10000</v>
      </c>
      <c r="O34" s="3">
        <f t="shared" si="7"/>
        <v>10000</v>
      </c>
    </row>
    <row r="35" spans="1:15" x14ac:dyDescent="0.25">
      <c r="A35" s="6" t="s">
        <v>15</v>
      </c>
      <c r="B35" s="9">
        <v>63000</v>
      </c>
      <c r="C35" s="9">
        <v>17570</v>
      </c>
      <c r="F35" s="6" t="s">
        <v>29</v>
      </c>
      <c r="G35" s="9">
        <v>540000</v>
      </c>
      <c r="H35" t="str">
        <f>F35</f>
        <v>Maaş</v>
      </c>
      <c r="I35" s="8">
        <f>G35</f>
        <v>540000</v>
      </c>
      <c r="K35" t="str">
        <f t="shared" si="10"/>
        <v>Gelir</v>
      </c>
      <c r="L35" t="str">
        <f t="shared" si="11"/>
        <v>Youtube</v>
      </c>
      <c r="M35" s="7" t="s">
        <v>8</v>
      </c>
      <c r="N35" s="3">
        <v>10000</v>
      </c>
      <c r="O35" s="3">
        <f t="shared" si="7"/>
        <v>10000</v>
      </c>
    </row>
    <row r="36" spans="1:15" x14ac:dyDescent="0.25">
      <c r="A36" s="6" t="s">
        <v>16</v>
      </c>
      <c r="B36" s="9">
        <v>63000</v>
      </c>
      <c r="C36" s="9">
        <v>20422</v>
      </c>
      <c r="F36" s="6" t="s">
        <v>30</v>
      </c>
      <c r="G36" s="9">
        <v>120000</v>
      </c>
      <c r="H36" t="str">
        <f t="shared" ref="H36:H45" si="12">F36</f>
        <v>Youtube</v>
      </c>
      <c r="I36" s="8">
        <f t="shared" ref="I36:I45" si="13">G36</f>
        <v>120000</v>
      </c>
      <c r="K36" t="str">
        <f t="shared" si="10"/>
        <v>Gelir</v>
      </c>
      <c r="L36" t="str">
        <f t="shared" si="11"/>
        <v>Youtube</v>
      </c>
      <c r="M36" s="7" t="s">
        <v>9</v>
      </c>
      <c r="N36" s="3">
        <v>10000</v>
      </c>
      <c r="O36" s="3">
        <f t="shared" si="7"/>
        <v>10000</v>
      </c>
    </row>
    <row r="37" spans="1:15" x14ac:dyDescent="0.25">
      <c r="A37" s="6" t="s">
        <v>37</v>
      </c>
      <c r="B37" s="9">
        <v>756000</v>
      </c>
      <c r="C37" s="9">
        <v>225917</v>
      </c>
      <c r="F37" s="6" t="s">
        <v>31</v>
      </c>
      <c r="G37" s="9">
        <v>96000</v>
      </c>
      <c r="H37" t="str">
        <f t="shared" si="12"/>
        <v>Özel ders</v>
      </c>
      <c r="I37" s="8">
        <f t="shared" si="13"/>
        <v>96000</v>
      </c>
      <c r="K37" t="str">
        <f t="shared" si="10"/>
        <v>Gelir</v>
      </c>
      <c r="L37" t="str">
        <f t="shared" si="11"/>
        <v>Youtube</v>
      </c>
      <c r="M37" s="7" t="s">
        <v>10</v>
      </c>
      <c r="N37" s="3">
        <v>10000</v>
      </c>
      <c r="O37" s="3">
        <f t="shared" si="7"/>
        <v>10000</v>
      </c>
    </row>
    <row r="38" spans="1:15" x14ac:dyDescent="0.25">
      <c r="F38" s="6" t="s">
        <v>22</v>
      </c>
      <c r="G38" s="9">
        <v>-2400</v>
      </c>
      <c r="H38" t="str">
        <f t="shared" si="12"/>
        <v>Bağış</v>
      </c>
      <c r="I38" s="8">
        <f t="shared" si="13"/>
        <v>-2400</v>
      </c>
      <c r="K38" t="str">
        <f t="shared" si="10"/>
        <v>Gelir</v>
      </c>
      <c r="L38" t="str">
        <f t="shared" si="11"/>
        <v>Youtube</v>
      </c>
      <c r="M38" s="7" t="s">
        <v>11</v>
      </c>
      <c r="N38" s="3">
        <v>10000</v>
      </c>
      <c r="O38" s="3">
        <f t="shared" si="7"/>
        <v>10000</v>
      </c>
    </row>
    <row r="39" spans="1:15" x14ac:dyDescent="0.25">
      <c r="F39" s="6" t="s">
        <v>23</v>
      </c>
      <c r="G39" s="9">
        <v>-11938</v>
      </c>
      <c r="H39" t="str">
        <f t="shared" si="12"/>
        <v>Kıyafet</v>
      </c>
      <c r="I39" s="8">
        <f t="shared" si="13"/>
        <v>-11938</v>
      </c>
      <c r="K39" t="str">
        <f t="shared" si="10"/>
        <v>Gelir</v>
      </c>
      <c r="L39" t="str">
        <f t="shared" si="11"/>
        <v>Youtube</v>
      </c>
      <c r="M39" s="7" t="s">
        <v>12</v>
      </c>
      <c r="N39" s="3">
        <v>10000</v>
      </c>
      <c r="O39" s="3">
        <f t="shared" si="7"/>
        <v>10000</v>
      </c>
    </row>
    <row r="40" spans="1:15" x14ac:dyDescent="0.25">
      <c r="F40" s="6" t="s">
        <v>32</v>
      </c>
      <c r="G40" s="9">
        <v>-13064</v>
      </c>
      <c r="H40" t="str">
        <f t="shared" si="12"/>
        <v>Restaurant</v>
      </c>
      <c r="I40" s="8">
        <f t="shared" si="13"/>
        <v>-13064</v>
      </c>
      <c r="K40" t="str">
        <f t="shared" si="10"/>
        <v>Gelir</v>
      </c>
      <c r="L40" t="str">
        <f t="shared" si="11"/>
        <v>Youtube</v>
      </c>
      <c r="M40" s="7" t="s">
        <v>13</v>
      </c>
      <c r="N40" s="3">
        <v>10000</v>
      </c>
      <c r="O40" s="3">
        <f t="shared" si="7"/>
        <v>10000</v>
      </c>
    </row>
    <row r="41" spans="1:15" x14ac:dyDescent="0.25">
      <c r="F41" s="6" t="s">
        <v>19</v>
      </c>
      <c r="G41" s="9">
        <v>-14614</v>
      </c>
      <c r="H41" t="str">
        <f t="shared" si="12"/>
        <v>Yakıt</v>
      </c>
      <c r="I41" s="8">
        <f t="shared" si="13"/>
        <v>-14614</v>
      </c>
      <c r="K41" t="str">
        <f t="shared" si="10"/>
        <v>Gelir</v>
      </c>
      <c r="L41" t="str">
        <f t="shared" si="11"/>
        <v>Youtube</v>
      </c>
      <c r="M41" s="7" t="s">
        <v>14</v>
      </c>
      <c r="N41" s="3">
        <v>10000</v>
      </c>
      <c r="O41" s="3">
        <f t="shared" si="7"/>
        <v>10000</v>
      </c>
    </row>
    <row r="42" spans="1:15" x14ac:dyDescent="0.25">
      <c r="F42" s="6" t="s">
        <v>21</v>
      </c>
      <c r="G42" s="9">
        <v>-14721</v>
      </c>
      <c r="H42" t="str">
        <f t="shared" si="12"/>
        <v>Faturalar</v>
      </c>
      <c r="I42" s="8">
        <f t="shared" si="13"/>
        <v>-14721</v>
      </c>
      <c r="K42" t="str">
        <f t="shared" si="10"/>
        <v>Gelir</v>
      </c>
      <c r="L42" t="str">
        <f t="shared" si="11"/>
        <v>Youtube</v>
      </c>
      <c r="M42" s="7" t="s">
        <v>15</v>
      </c>
      <c r="N42" s="3">
        <v>10000</v>
      </c>
      <c r="O42" s="3">
        <f t="shared" si="7"/>
        <v>10000</v>
      </c>
    </row>
    <row r="43" spans="1:15" x14ac:dyDescent="0.25">
      <c r="F43" s="6" t="s">
        <v>20</v>
      </c>
      <c r="G43" s="9">
        <v>-49180</v>
      </c>
      <c r="H43" t="str">
        <f t="shared" si="12"/>
        <v>Gıda</v>
      </c>
      <c r="I43" s="8">
        <f t="shared" si="13"/>
        <v>-49180</v>
      </c>
      <c r="K43" t="str">
        <f t="shared" si="10"/>
        <v>Gelir</v>
      </c>
      <c r="L43" t="str">
        <f t="shared" si="11"/>
        <v>Youtube</v>
      </c>
      <c r="M43" s="7" t="s">
        <v>16</v>
      </c>
      <c r="N43" s="3">
        <v>10000</v>
      </c>
      <c r="O43" s="3">
        <f t="shared" si="7"/>
        <v>10000</v>
      </c>
    </row>
    <row r="44" spans="1:15" x14ac:dyDescent="0.25">
      <c r="F44" s="6" t="s">
        <v>18</v>
      </c>
      <c r="G44" s="9">
        <v>-120000</v>
      </c>
      <c r="H44" t="str">
        <f t="shared" si="12"/>
        <v>Kira</v>
      </c>
      <c r="I44" s="8">
        <f t="shared" si="13"/>
        <v>-120000</v>
      </c>
      <c r="K44" s="4" t="s">
        <v>26</v>
      </c>
      <c r="L44" s="2" t="s">
        <v>31</v>
      </c>
      <c r="M44" s="7" t="s">
        <v>5</v>
      </c>
      <c r="N44" s="3">
        <v>8000</v>
      </c>
      <c r="O44" s="3">
        <f t="shared" si="7"/>
        <v>8000</v>
      </c>
    </row>
    <row r="45" spans="1:15" x14ac:dyDescent="0.25">
      <c r="F45" s="6" t="s">
        <v>28</v>
      </c>
      <c r="G45" s="9">
        <v>-530083</v>
      </c>
      <c r="H45" t="str">
        <f t="shared" si="12"/>
        <v>Kalan</v>
      </c>
      <c r="I45" s="8">
        <f t="shared" si="13"/>
        <v>-530083</v>
      </c>
      <c r="K45" t="str">
        <f>K44</f>
        <v>Gelir</v>
      </c>
      <c r="L45" t="str">
        <f>L44</f>
        <v>Özel ders</v>
      </c>
      <c r="M45" s="7" t="s">
        <v>6</v>
      </c>
      <c r="N45" s="3">
        <v>8000</v>
      </c>
      <c r="O45" s="3">
        <f t="shared" si="7"/>
        <v>8000</v>
      </c>
    </row>
    <row r="46" spans="1:15" x14ac:dyDescent="0.25">
      <c r="K46" t="str">
        <f t="shared" ref="K46:K55" si="14">K45</f>
        <v>Gelir</v>
      </c>
      <c r="L46" t="str">
        <f t="shared" ref="L46:L55" si="15">L45</f>
        <v>Özel ders</v>
      </c>
      <c r="M46" s="7" t="s">
        <v>7</v>
      </c>
      <c r="N46" s="3">
        <v>8000</v>
      </c>
      <c r="O46" s="3">
        <f t="shared" si="7"/>
        <v>8000</v>
      </c>
    </row>
    <row r="47" spans="1:15" x14ac:dyDescent="0.25">
      <c r="F47" s="5" t="s">
        <v>38</v>
      </c>
      <c r="G47" t="s">
        <v>40</v>
      </c>
      <c r="K47" t="str">
        <f t="shared" si="14"/>
        <v>Gelir</v>
      </c>
      <c r="L47" t="str">
        <f t="shared" si="15"/>
        <v>Özel ders</v>
      </c>
      <c r="M47" s="7" t="s">
        <v>8</v>
      </c>
      <c r="N47" s="3">
        <v>8000</v>
      </c>
      <c r="O47" s="3">
        <f t="shared" si="7"/>
        <v>8000</v>
      </c>
    </row>
    <row r="48" spans="1:15" x14ac:dyDescent="0.25">
      <c r="F48" s="5" t="s">
        <v>35</v>
      </c>
      <c r="G48" t="s">
        <v>27</v>
      </c>
      <c r="K48" t="str">
        <f t="shared" si="14"/>
        <v>Gelir</v>
      </c>
      <c r="L48" t="str">
        <f t="shared" si="15"/>
        <v>Özel ders</v>
      </c>
      <c r="M48" s="7" t="s">
        <v>9</v>
      </c>
      <c r="N48" s="3">
        <v>8000</v>
      </c>
      <c r="O48" s="3">
        <f t="shared" si="7"/>
        <v>8000</v>
      </c>
    </row>
    <row r="49" spans="6:15" x14ac:dyDescent="0.25">
      <c r="F49" t="s">
        <v>41</v>
      </c>
      <c r="K49" t="str">
        <f t="shared" si="14"/>
        <v>Gelir</v>
      </c>
      <c r="L49" t="str">
        <f t="shared" si="15"/>
        <v>Özel ders</v>
      </c>
      <c r="M49" s="7" t="s">
        <v>10</v>
      </c>
      <c r="N49" s="3">
        <v>8000</v>
      </c>
      <c r="O49" s="3">
        <f t="shared" si="7"/>
        <v>8000</v>
      </c>
    </row>
    <row r="50" spans="6:15" x14ac:dyDescent="0.25">
      <c r="F50" s="5" t="s">
        <v>36</v>
      </c>
      <c r="G50" t="s">
        <v>45</v>
      </c>
      <c r="K50" t="str">
        <f t="shared" si="14"/>
        <v>Gelir</v>
      </c>
      <c r="L50" t="str">
        <f t="shared" si="15"/>
        <v>Özel ders</v>
      </c>
      <c r="M50" s="7" t="s">
        <v>11</v>
      </c>
      <c r="N50" s="3">
        <v>8000</v>
      </c>
      <c r="O50" s="3">
        <f t="shared" si="7"/>
        <v>8000</v>
      </c>
    </row>
    <row r="51" spans="6:15" x14ac:dyDescent="0.25">
      <c r="F51" s="6" t="s">
        <v>18</v>
      </c>
      <c r="G51" s="9">
        <v>120000</v>
      </c>
      <c r="K51" t="str">
        <f t="shared" si="14"/>
        <v>Gelir</v>
      </c>
      <c r="L51" t="str">
        <f t="shared" si="15"/>
        <v>Özel ders</v>
      </c>
      <c r="M51" s="7" t="s">
        <v>12</v>
      </c>
      <c r="N51" s="3">
        <v>8000</v>
      </c>
      <c r="O51" s="3">
        <f t="shared" si="7"/>
        <v>8000</v>
      </c>
    </row>
    <row r="52" spans="6:15" x14ac:dyDescent="0.25">
      <c r="F52" s="6" t="s">
        <v>20</v>
      </c>
      <c r="G52" s="9">
        <v>49180</v>
      </c>
      <c r="K52" t="str">
        <f t="shared" si="14"/>
        <v>Gelir</v>
      </c>
      <c r="L52" t="str">
        <f t="shared" si="15"/>
        <v>Özel ders</v>
      </c>
      <c r="M52" s="7" t="s">
        <v>13</v>
      </c>
      <c r="N52" s="3">
        <v>8000</v>
      </c>
      <c r="O52" s="3">
        <f t="shared" si="7"/>
        <v>8000</v>
      </c>
    </row>
    <row r="53" spans="6:15" x14ac:dyDescent="0.25">
      <c r="F53" s="6" t="s">
        <v>21</v>
      </c>
      <c r="G53" s="9">
        <v>14721</v>
      </c>
      <c r="K53" t="str">
        <f t="shared" si="14"/>
        <v>Gelir</v>
      </c>
      <c r="L53" t="str">
        <f t="shared" si="15"/>
        <v>Özel ders</v>
      </c>
      <c r="M53" s="7" t="s">
        <v>14</v>
      </c>
      <c r="N53" s="3">
        <v>8000</v>
      </c>
      <c r="O53" s="3">
        <f t="shared" si="7"/>
        <v>8000</v>
      </c>
    </row>
    <row r="54" spans="6:15" x14ac:dyDescent="0.25">
      <c r="F54" s="6" t="s">
        <v>19</v>
      </c>
      <c r="G54" s="9">
        <v>14614</v>
      </c>
      <c r="K54" t="str">
        <f t="shared" si="14"/>
        <v>Gelir</v>
      </c>
      <c r="L54" t="str">
        <f t="shared" si="15"/>
        <v>Özel ders</v>
      </c>
      <c r="M54" s="7" t="s">
        <v>15</v>
      </c>
      <c r="N54" s="3">
        <v>8000</v>
      </c>
      <c r="O54" s="3">
        <f t="shared" si="7"/>
        <v>8000</v>
      </c>
    </row>
    <row r="55" spans="6:15" x14ac:dyDescent="0.25">
      <c r="F55" s="6" t="s">
        <v>32</v>
      </c>
      <c r="G55" s="9">
        <v>13064</v>
      </c>
      <c r="K55" t="str">
        <f t="shared" si="14"/>
        <v>Gelir</v>
      </c>
      <c r="L55" t="str">
        <f t="shared" si="15"/>
        <v>Özel ders</v>
      </c>
      <c r="M55" s="7" t="s">
        <v>16</v>
      </c>
      <c r="N55" s="3">
        <v>8000</v>
      </c>
      <c r="O55" s="3">
        <f t="shared" si="7"/>
        <v>8000</v>
      </c>
    </row>
    <row r="56" spans="6:15" x14ac:dyDescent="0.25">
      <c r="F56" s="6" t="s">
        <v>23</v>
      </c>
      <c r="G56" s="9">
        <v>11938</v>
      </c>
      <c r="K56" s="4" t="s">
        <v>27</v>
      </c>
      <c r="L56" s="2" t="s">
        <v>18</v>
      </c>
      <c r="M56" s="7" t="s">
        <v>5</v>
      </c>
      <c r="N56" s="3">
        <v>-10000</v>
      </c>
      <c r="O56" s="3">
        <f>N56*(-1)</f>
        <v>10000</v>
      </c>
    </row>
    <row r="57" spans="6:15" x14ac:dyDescent="0.25">
      <c r="F57" s="6" t="s">
        <v>22</v>
      </c>
      <c r="G57" s="9">
        <v>2400</v>
      </c>
      <c r="K57" t="str">
        <f>K56</f>
        <v>Harcama</v>
      </c>
      <c r="L57" t="str">
        <f>L56</f>
        <v>Kira</v>
      </c>
      <c r="M57" s="7" t="s">
        <v>6</v>
      </c>
      <c r="N57" s="3">
        <v>-10000</v>
      </c>
      <c r="O57" s="3">
        <f t="shared" ref="O57:O120" si="16">N57*(-1)</f>
        <v>10000</v>
      </c>
    </row>
    <row r="58" spans="6:15" x14ac:dyDescent="0.25">
      <c r="F58" s="6" t="s">
        <v>37</v>
      </c>
      <c r="G58" s="9">
        <v>225917</v>
      </c>
      <c r="K58" t="str">
        <f t="shared" ref="K58:K67" si="17">K57</f>
        <v>Harcama</v>
      </c>
      <c r="L58" t="str">
        <f t="shared" ref="L58:L67" si="18">L57</f>
        <v>Kira</v>
      </c>
      <c r="M58" s="7" t="s">
        <v>7</v>
      </c>
      <c r="N58" s="3">
        <v>-10000</v>
      </c>
      <c r="O58" s="3">
        <f t="shared" si="16"/>
        <v>10000</v>
      </c>
    </row>
    <row r="59" spans="6:15" x14ac:dyDescent="0.25">
      <c r="K59" t="str">
        <f t="shared" si="17"/>
        <v>Harcama</v>
      </c>
      <c r="L59" t="str">
        <f t="shared" si="18"/>
        <v>Kira</v>
      </c>
      <c r="M59" s="7" t="s">
        <v>8</v>
      </c>
      <c r="N59" s="3">
        <v>-10000</v>
      </c>
      <c r="O59" s="3">
        <f t="shared" si="16"/>
        <v>10000</v>
      </c>
    </row>
    <row r="60" spans="6:15" x14ac:dyDescent="0.25">
      <c r="K60" t="str">
        <f t="shared" si="17"/>
        <v>Harcama</v>
      </c>
      <c r="L60" t="str">
        <f t="shared" si="18"/>
        <v>Kira</v>
      </c>
      <c r="M60" s="7" t="s">
        <v>9</v>
      </c>
      <c r="N60" s="3">
        <v>-10000</v>
      </c>
      <c r="O60" s="3">
        <f t="shared" si="16"/>
        <v>10000</v>
      </c>
    </row>
    <row r="61" spans="6:15" x14ac:dyDescent="0.25">
      <c r="K61" t="str">
        <f t="shared" si="17"/>
        <v>Harcama</v>
      </c>
      <c r="L61" t="str">
        <f t="shared" si="18"/>
        <v>Kira</v>
      </c>
      <c r="M61" s="7" t="s">
        <v>10</v>
      </c>
      <c r="N61" s="3">
        <v>-10000</v>
      </c>
      <c r="O61" s="3">
        <f t="shared" si="16"/>
        <v>10000</v>
      </c>
    </row>
    <row r="62" spans="6:15" x14ac:dyDescent="0.25">
      <c r="K62" t="str">
        <f t="shared" si="17"/>
        <v>Harcama</v>
      </c>
      <c r="L62" t="str">
        <f t="shared" si="18"/>
        <v>Kira</v>
      </c>
      <c r="M62" s="7" t="s">
        <v>11</v>
      </c>
      <c r="N62" s="3">
        <v>-10000</v>
      </c>
      <c r="O62" s="3">
        <f t="shared" si="16"/>
        <v>10000</v>
      </c>
    </row>
    <row r="63" spans="6:15" x14ac:dyDescent="0.25">
      <c r="K63" t="str">
        <f t="shared" si="17"/>
        <v>Harcama</v>
      </c>
      <c r="L63" t="str">
        <f t="shared" si="18"/>
        <v>Kira</v>
      </c>
      <c r="M63" s="7" t="s">
        <v>12</v>
      </c>
      <c r="N63" s="3">
        <v>-10000</v>
      </c>
      <c r="O63" s="3">
        <f t="shared" si="16"/>
        <v>10000</v>
      </c>
    </row>
    <row r="64" spans="6:15" x14ac:dyDescent="0.25">
      <c r="K64" t="str">
        <f t="shared" si="17"/>
        <v>Harcama</v>
      </c>
      <c r="L64" t="str">
        <f t="shared" si="18"/>
        <v>Kira</v>
      </c>
      <c r="M64" s="7" t="s">
        <v>13</v>
      </c>
      <c r="N64" s="3">
        <v>-10000</v>
      </c>
      <c r="O64" s="3">
        <f t="shared" si="16"/>
        <v>10000</v>
      </c>
    </row>
    <row r="65" spans="11:15" x14ac:dyDescent="0.25">
      <c r="K65" t="str">
        <f t="shared" si="17"/>
        <v>Harcama</v>
      </c>
      <c r="L65" t="str">
        <f t="shared" si="18"/>
        <v>Kira</v>
      </c>
      <c r="M65" s="7" t="s">
        <v>14</v>
      </c>
      <c r="N65" s="3">
        <v>-10000</v>
      </c>
      <c r="O65" s="3">
        <f t="shared" si="16"/>
        <v>10000</v>
      </c>
    </row>
    <row r="66" spans="11:15" x14ac:dyDescent="0.25">
      <c r="K66" t="str">
        <f t="shared" si="17"/>
        <v>Harcama</v>
      </c>
      <c r="L66" t="str">
        <f t="shared" si="18"/>
        <v>Kira</v>
      </c>
      <c r="M66" s="7" t="s">
        <v>15</v>
      </c>
      <c r="N66" s="3">
        <v>-10000</v>
      </c>
      <c r="O66" s="3">
        <f t="shared" si="16"/>
        <v>10000</v>
      </c>
    </row>
    <row r="67" spans="11:15" x14ac:dyDescent="0.25">
      <c r="K67" t="str">
        <f t="shared" si="17"/>
        <v>Harcama</v>
      </c>
      <c r="L67" t="str">
        <f t="shared" si="18"/>
        <v>Kira</v>
      </c>
      <c r="M67" s="7" t="s">
        <v>16</v>
      </c>
      <c r="N67" s="3">
        <v>-10000</v>
      </c>
      <c r="O67" s="3">
        <f t="shared" si="16"/>
        <v>10000</v>
      </c>
    </row>
    <row r="68" spans="11:15" x14ac:dyDescent="0.25">
      <c r="K68" s="4" t="s">
        <v>27</v>
      </c>
      <c r="L68" s="2" t="s">
        <v>19</v>
      </c>
      <c r="M68" s="7" t="s">
        <v>5</v>
      </c>
      <c r="N68" s="3">
        <f ca="1">-RANDBETWEEN((700),(1700))</f>
        <v>-860</v>
      </c>
      <c r="O68" s="3">
        <f t="shared" ca="1" si="16"/>
        <v>860</v>
      </c>
    </row>
    <row r="69" spans="11:15" x14ac:dyDescent="0.25">
      <c r="K69" t="str">
        <f>K68</f>
        <v>Harcama</v>
      </c>
      <c r="L69" t="str">
        <f>L68</f>
        <v>Yakıt</v>
      </c>
      <c r="M69" s="7" t="s">
        <v>6</v>
      </c>
      <c r="N69" s="3">
        <f t="shared" ref="N69:N79" ca="1" si="19">-RANDBETWEEN((700),(1700))</f>
        <v>-808</v>
      </c>
      <c r="O69" s="3">
        <f t="shared" ca="1" si="16"/>
        <v>808</v>
      </c>
    </row>
    <row r="70" spans="11:15" x14ac:dyDescent="0.25">
      <c r="K70" t="str">
        <f t="shared" ref="K70:K79" si="20">K69</f>
        <v>Harcama</v>
      </c>
      <c r="L70" t="str">
        <f t="shared" ref="L70:L79" si="21">L69</f>
        <v>Yakıt</v>
      </c>
      <c r="M70" s="7" t="s">
        <v>7</v>
      </c>
      <c r="N70" s="3">
        <f t="shared" ca="1" si="19"/>
        <v>-1517</v>
      </c>
      <c r="O70" s="3">
        <f t="shared" ca="1" si="16"/>
        <v>1517</v>
      </c>
    </row>
    <row r="71" spans="11:15" x14ac:dyDescent="0.25">
      <c r="K71" t="str">
        <f t="shared" si="20"/>
        <v>Harcama</v>
      </c>
      <c r="L71" t="str">
        <f t="shared" si="21"/>
        <v>Yakıt</v>
      </c>
      <c r="M71" s="7" t="s">
        <v>8</v>
      </c>
      <c r="N71" s="3">
        <f t="shared" ca="1" si="19"/>
        <v>-761</v>
      </c>
      <c r="O71" s="3">
        <f t="shared" ca="1" si="16"/>
        <v>761</v>
      </c>
    </row>
    <row r="72" spans="11:15" x14ac:dyDescent="0.25">
      <c r="K72" t="str">
        <f t="shared" si="20"/>
        <v>Harcama</v>
      </c>
      <c r="L72" t="str">
        <f t="shared" si="21"/>
        <v>Yakıt</v>
      </c>
      <c r="M72" s="7" t="s">
        <v>9</v>
      </c>
      <c r="N72" s="3">
        <f t="shared" ca="1" si="19"/>
        <v>-803</v>
      </c>
      <c r="O72" s="3">
        <f t="shared" ca="1" si="16"/>
        <v>803</v>
      </c>
    </row>
    <row r="73" spans="11:15" x14ac:dyDescent="0.25">
      <c r="K73" t="str">
        <f t="shared" si="20"/>
        <v>Harcama</v>
      </c>
      <c r="L73" t="str">
        <f t="shared" si="21"/>
        <v>Yakıt</v>
      </c>
      <c r="M73" s="7" t="s">
        <v>10</v>
      </c>
      <c r="N73" s="3">
        <f t="shared" ca="1" si="19"/>
        <v>-1002</v>
      </c>
      <c r="O73" s="3">
        <f t="shared" ca="1" si="16"/>
        <v>1002</v>
      </c>
    </row>
    <row r="74" spans="11:15" x14ac:dyDescent="0.25">
      <c r="K74" t="str">
        <f t="shared" si="20"/>
        <v>Harcama</v>
      </c>
      <c r="L74" t="str">
        <f t="shared" si="21"/>
        <v>Yakıt</v>
      </c>
      <c r="M74" s="7" t="s">
        <v>11</v>
      </c>
      <c r="N74" s="3">
        <f t="shared" ca="1" si="19"/>
        <v>-1034</v>
      </c>
      <c r="O74" s="3">
        <f t="shared" ca="1" si="16"/>
        <v>1034</v>
      </c>
    </row>
    <row r="75" spans="11:15" x14ac:dyDescent="0.25">
      <c r="K75" t="str">
        <f t="shared" si="20"/>
        <v>Harcama</v>
      </c>
      <c r="L75" t="str">
        <f t="shared" si="21"/>
        <v>Yakıt</v>
      </c>
      <c r="M75" s="7" t="s">
        <v>12</v>
      </c>
      <c r="N75" s="3">
        <f t="shared" ca="1" si="19"/>
        <v>-924</v>
      </c>
      <c r="O75" s="3">
        <f t="shared" ca="1" si="16"/>
        <v>924</v>
      </c>
    </row>
    <row r="76" spans="11:15" x14ac:dyDescent="0.25">
      <c r="K76" t="str">
        <f t="shared" si="20"/>
        <v>Harcama</v>
      </c>
      <c r="L76" t="str">
        <f t="shared" si="21"/>
        <v>Yakıt</v>
      </c>
      <c r="M76" s="7" t="s">
        <v>13</v>
      </c>
      <c r="N76" s="3">
        <f t="shared" ca="1" si="19"/>
        <v>-1436</v>
      </c>
      <c r="O76" s="3">
        <f t="shared" ca="1" si="16"/>
        <v>1436</v>
      </c>
    </row>
    <row r="77" spans="11:15" x14ac:dyDescent="0.25">
      <c r="K77" t="str">
        <f t="shared" si="20"/>
        <v>Harcama</v>
      </c>
      <c r="L77" t="str">
        <f t="shared" si="21"/>
        <v>Yakıt</v>
      </c>
      <c r="M77" s="7" t="s">
        <v>14</v>
      </c>
      <c r="N77" s="3">
        <f t="shared" ca="1" si="19"/>
        <v>-1545</v>
      </c>
      <c r="O77" s="3">
        <f t="shared" ca="1" si="16"/>
        <v>1545</v>
      </c>
    </row>
    <row r="78" spans="11:15" x14ac:dyDescent="0.25">
      <c r="K78" t="str">
        <f t="shared" si="20"/>
        <v>Harcama</v>
      </c>
      <c r="L78" t="str">
        <f t="shared" si="21"/>
        <v>Yakıt</v>
      </c>
      <c r="M78" s="7" t="s">
        <v>15</v>
      </c>
      <c r="N78" s="3">
        <f t="shared" ca="1" si="19"/>
        <v>-1537</v>
      </c>
      <c r="O78" s="3">
        <f t="shared" ca="1" si="16"/>
        <v>1537</v>
      </c>
    </row>
    <row r="79" spans="11:15" x14ac:dyDescent="0.25">
      <c r="K79" t="str">
        <f t="shared" si="20"/>
        <v>Harcama</v>
      </c>
      <c r="L79" t="str">
        <f t="shared" si="21"/>
        <v>Yakıt</v>
      </c>
      <c r="M79" s="7" t="s">
        <v>16</v>
      </c>
      <c r="N79" s="3">
        <f t="shared" ca="1" si="19"/>
        <v>-1568</v>
      </c>
      <c r="O79" s="3">
        <f t="shared" ca="1" si="16"/>
        <v>1568</v>
      </c>
    </row>
    <row r="80" spans="11:15" x14ac:dyDescent="0.25">
      <c r="K80" s="4" t="s">
        <v>27</v>
      </c>
      <c r="L80" s="2" t="s">
        <v>20</v>
      </c>
      <c r="M80" s="7" t="s">
        <v>5</v>
      </c>
      <c r="N80" s="3">
        <f ca="1">-RANDBETWEEN(3000,4990)</f>
        <v>-3117</v>
      </c>
      <c r="O80" s="3">
        <f t="shared" ca="1" si="16"/>
        <v>3117</v>
      </c>
    </row>
    <row r="81" spans="11:17" x14ac:dyDescent="0.25">
      <c r="K81" t="str">
        <f>K80</f>
        <v>Harcama</v>
      </c>
      <c r="L81" t="str">
        <f>L80</f>
        <v>Gıda</v>
      </c>
      <c r="M81" s="7" t="s">
        <v>6</v>
      </c>
      <c r="N81" s="3">
        <f t="shared" ref="N81:N91" ca="1" si="22">-RANDBETWEEN(3000,4990)</f>
        <v>-3309</v>
      </c>
      <c r="O81" s="3">
        <f t="shared" ca="1" si="16"/>
        <v>3309</v>
      </c>
    </row>
    <row r="82" spans="11:17" x14ac:dyDescent="0.25">
      <c r="K82" t="str">
        <f t="shared" ref="K82:K91" si="23">K81</f>
        <v>Harcama</v>
      </c>
      <c r="L82" t="str">
        <f t="shared" ref="L82:L91" si="24">L81</f>
        <v>Gıda</v>
      </c>
      <c r="M82" s="7" t="s">
        <v>7</v>
      </c>
      <c r="N82" s="3">
        <f t="shared" ca="1" si="22"/>
        <v>-4685</v>
      </c>
      <c r="O82" s="3">
        <f t="shared" ca="1" si="16"/>
        <v>4685</v>
      </c>
    </row>
    <row r="83" spans="11:17" x14ac:dyDescent="0.25">
      <c r="K83" t="str">
        <f t="shared" si="23"/>
        <v>Harcama</v>
      </c>
      <c r="L83" t="str">
        <f t="shared" si="24"/>
        <v>Gıda</v>
      </c>
      <c r="M83" s="7" t="s">
        <v>8</v>
      </c>
      <c r="N83" s="3">
        <f t="shared" ca="1" si="22"/>
        <v>-3045</v>
      </c>
      <c r="O83" s="3">
        <f t="shared" ca="1" si="16"/>
        <v>3045</v>
      </c>
    </row>
    <row r="84" spans="11:17" x14ac:dyDescent="0.25">
      <c r="K84" t="str">
        <f t="shared" si="23"/>
        <v>Harcama</v>
      </c>
      <c r="L84" t="str">
        <f t="shared" si="24"/>
        <v>Gıda</v>
      </c>
      <c r="M84" s="7" t="s">
        <v>9</v>
      </c>
      <c r="N84" s="3">
        <f t="shared" ca="1" si="22"/>
        <v>-3032</v>
      </c>
      <c r="O84" s="3">
        <f t="shared" ca="1" si="16"/>
        <v>3032</v>
      </c>
    </row>
    <row r="85" spans="11:17" x14ac:dyDescent="0.25">
      <c r="K85" t="str">
        <f t="shared" si="23"/>
        <v>Harcama</v>
      </c>
      <c r="L85" t="str">
        <f t="shared" si="24"/>
        <v>Gıda</v>
      </c>
      <c r="M85" s="7" t="s">
        <v>10</v>
      </c>
      <c r="N85" s="3">
        <f t="shared" ca="1" si="22"/>
        <v>-3454</v>
      </c>
      <c r="O85" s="3">
        <f t="shared" ca="1" si="16"/>
        <v>3454</v>
      </c>
      <c r="P85" s="2"/>
      <c r="Q85" s="3"/>
    </row>
    <row r="86" spans="11:17" x14ac:dyDescent="0.25">
      <c r="K86" t="str">
        <f t="shared" si="23"/>
        <v>Harcama</v>
      </c>
      <c r="L86" t="str">
        <f t="shared" si="24"/>
        <v>Gıda</v>
      </c>
      <c r="M86" s="7" t="s">
        <v>11</v>
      </c>
      <c r="N86" s="3">
        <f t="shared" ca="1" si="22"/>
        <v>-3468</v>
      </c>
      <c r="O86" s="3">
        <f t="shared" ca="1" si="16"/>
        <v>3468</v>
      </c>
      <c r="P86" s="2"/>
      <c r="Q86" s="3"/>
    </row>
    <row r="87" spans="11:17" x14ac:dyDescent="0.25">
      <c r="K87" t="str">
        <f t="shared" si="23"/>
        <v>Harcama</v>
      </c>
      <c r="L87" t="str">
        <f t="shared" si="24"/>
        <v>Gıda</v>
      </c>
      <c r="M87" s="7" t="s">
        <v>12</v>
      </c>
      <c r="N87" s="3">
        <f t="shared" ca="1" si="22"/>
        <v>-3830</v>
      </c>
      <c r="O87" s="3">
        <f t="shared" ca="1" si="16"/>
        <v>3830</v>
      </c>
      <c r="P87" s="2"/>
      <c r="Q87" s="3"/>
    </row>
    <row r="88" spans="11:17" x14ac:dyDescent="0.25">
      <c r="K88" t="str">
        <f t="shared" si="23"/>
        <v>Harcama</v>
      </c>
      <c r="L88" t="str">
        <f t="shared" si="24"/>
        <v>Gıda</v>
      </c>
      <c r="M88" s="7" t="s">
        <v>13</v>
      </c>
      <c r="N88" s="3">
        <f t="shared" ca="1" si="22"/>
        <v>-4342</v>
      </c>
      <c r="O88" s="3">
        <f t="shared" ca="1" si="16"/>
        <v>4342</v>
      </c>
      <c r="P88" s="2"/>
      <c r="Q88" s="3"/>
    </row>
    <row r="89" spans="11:17" x14ac:dyDescent="0.25">
      <c r="K89" t="str">
        <f t="shared" si="23"/>
        <v>Harcama</v>
      </c>
      <c r="L89" t="str">
        <f t="shared" si="24"/>
        <v>Gıda</v>
      </c>
      <c r="M89" s="7" t="s">
        <v>14</v>
      </c>
      <c r="N89" s="3">
        <f t="shared" ca="1" si="22"/>
        <v>-4733</v>
      </c>
      <c r="O89" s="3">
        <f t="shared" ca="1" si="16"/>
        <v>4733</v>
      </c>
      <c r="P89" s="2"/>
      <c r="Q89" s="3"/>
    </row>
    <row r="90" spans="11:17" x14ac:dyDescent="0.25">
      <c r="K90" t="str">
        <f t="shared" si="23"/>
        <v>Harcama</v>
      </c>
      <c r="L90" t="str">
        <f t="shared" si="24"/>
        <v>Gıda</v>
      </c>
      <c r="M90" s="7" t="s">
        <v>15</v>
      </c>
      <c r="N90" s="3">
        <f t="shared" ca="1" si="22"/>
        <v>-3058</v>
      </c>
      <c r="O90" s="3">
        <f t="shared" ca="1" si="16"/>
        <v>3058</v>
      </c>
      <c r="P90" s="2"/>
      <c r="Q90" s="3"/>
    </row>
    <row r="91" spans="11:17" x14ac:dyDescent="0.25">
      <c r="K91" t="str">
        <f t="shared" si="23"/>
        <v>Harcama</v>
      </c>
      <c r="L91" t="str">
        <f t="shared" si="24"/>
        <v>Gıda</v>
      </c>
      <c r="M91" s="7" t="s">
        <v>16</v>
      </c>
      <c r="N91" s="3">
        <f t="shared" ca="1" si="22"/>
        <v>-4018</v>
      </c>
      <c r="O91" s="3">
        <f t="shared" ca="1" si="16"/>
        <v>4018</v>
      </c>
      <c r="P91" s="2"/>
      <c r="Q91" s="3"/>
    </row>
    <row r="92" spans="11:17" x14ac:dyDescent="0.25">
      <c r="K92" s="4" t="s">
        <v>27</v>
      </c>
      <c r="L92" s="2" t="s">
        <v>21</v>
      </c>
      <c r="M92" s="7" t="s">
        <v>5</v>
      </c>
      <c r="N92" s="3">
        <f ca="1">-RANDBETWEEN(600,1800)</f>
        <v>-871</v>
      </c>
      <c r="O92" s="3">
        <f t="shared" ca="1" si="16"/>
        <v>871</v>
      </c>
      <c r="P92" s="2"/>
      <c r="Q92" s="3"/>
    </row>
    <row r="93" spans="11:17" x14ac:dyDescent="0.25">
      <c r="K93" t="str">
        <f>K92</f>
        <v>Harcama</v>
      </c>
      <c r="L93" t="str">
        <f>L92</f>
        <v>Faturalar</v>
      </c>
      <c r="M93" s="7" t="s">
        <v>6</v>
      </c>
      <c r="N93" s="3">
        <f t="shared" ref="N93:N103" ca="1" si="25">-RANDBETWEEN(600,1800)</f>
        <v>-900</v>
      </c>
      <c r="O93" s="3">
        <f t="shared" ca="1" si="16"/>
        <v>900</v>
      </c>
      <c r="P93" s="2"/>
      <c r="Q93" s="3"/>
    </row>
    <row r="94" spans="11:17" x14ac:dyDescent="0.25">
      <c r="K94" t="str">
        <f t="shared" ref="K94:K103" si="26">K93</f>
        <v>Harcama</v>
      </c>
      <c r="L94" t="str">
        <f t="shared" ref="L94:L103" si="27">L93</f>
        <v>Faturalar</v>
      </c>
      <c r="M94" s="7" t="s">
        <v>7</v>
      </c>
      <c r="N94" s="3">
        <f t="shared" ca="1" si="25"/>
        <v>-946</v>
      </c>
      <c r="O94" s="3">
        <f t="shared" ca="1" si="16"/>
        <v>946</v>
      </c>
      <c r="P94" s="2"/>
      <c r="Q94" s="3"/>
    </row>
    <row r="95" spans="11:17" x14ac:dyDescent="0.25">
      <c r="K95" t="str">
        <f t="shared" si="26"/>
        <v>Harcama</v>
      </c>
      <c r="L95" t="str">
        <f t="shared" si="27"/>
        <v>Faturalar</v>
      </c>
      <c r="M95" s="7" t="s">
        <v>8</v>
      </c>
      <c r="N95" s="3">
        <f t="shared" ca="1" si="25"/>
        <v>-1663</v>
      </c>
      <c r="O95" s="3">
        <f t="shared" ca="1" si="16"/>
        <v>1663</v>
      </c>
    </row>
    <row r="96" spans="11:17" x14ac:dyDescent="0.25">
      <c r="K96" t="str">
        <f t="shared" si="26"/>
        <v>Harcama</v>
      </c>
      <c r="L96" t="str">
        <f t="shared" si="27"/>
        <v>Faturalar</v>
      </c>
      <c r="M96" s="7" t="s">
        <v>9</v>
      </c>
      <c r="N96" s="3">
        <f t="shared" ca="1" si="25"/>
        <v>-1611</v>
      </c>
      <c r="O96" s="3">
        <f t="shared" ca="1" si="16"/>
        <v>1611</v>
      </c>
    </row>
    <row r="97" spans="11:15" x14ac:dyDescent="0.25">
      <c r="K97" t="str">
        <f t="shared" si="26"/>
        <v>Harcama</v>
      </c>
      <c r="L97" t="str">
        <f t="shared" si="27"/>
        <v>Faturalar</v>
      </c>
      <c r="M97" s="7" t="s">
        <v>10</v>
      </c>
      <c r="N97" s="3">
        <f t="shared" ca="1" si="25"/>
        <v>-1107</v>
      </c>
      <c r="O97" s="3">
        <f t="shared" ca="1" si="16"/>
        <v>1107</v>
      </c>
    </row>
    <row r="98" spans="11:15" x14ac:dyDescent="0.25">
      <c r="K98" t="str">
        <f t="shared" si="26"/>
        <v>Harcama</v>
      </c>
      <c r="L98" t="str">
        <f t="shared" si="27"/>
        <v>Faturalar</v>
      </c>
      <c r="M98" s="7" t="s">
        <v>11</v>
      </c>
      <c r="N98" s="3">
        <f t="shared" ca="1" si="25"/>
        <v>-1453</v>
      </c>
      <c r="O98" s="3">
        <f t="shared" ca="1" si="16"/>
        <v>1453</v>
      </c>
    </row>
    <row r="99" spans="11:15" x14ac:dyDescent="0.25">
      <c r="K99" t="str">
        <f t="shared" si="26"/>
        <v>Harcama</v>
      </c>
      <c r="L99" t="str">
        <f t="shared" si="27"/>
        <v>Faturalar</v>
      </c>
      <c r="M99" s="7" t="s">
        <v>12</v>
      </c>
      <c r="N99" s="3">
        <f t="shared" ca="1" si="25"/>
        <v>-1505</v>
      </c>
      <c r="O99" s="3">
        <f t="shared" ca="1" si="16"/>
        <v>1505</v>
      </c>
    </row>
    <row r="100" spans="11:15" x14ac:dyDescent="0.25">
      <c r="K100" t="str">
        <f t="shared" si="26"/>
        <v>Harcama</v>
      </c>
      <c r="L100" t="str">
        <f t="shared" si="27"/>
        <v>Faturalar</v>
      </c>
      <c r="M100" s="7" t="s">
        <v>13</v>
      </c>
      <c r="N100" s="3">
        <f t="shared" ca="1" si="25"/>
        <v>-648</v>
      </c>
      <c r="O100" s="3">
        <f t="shared" ca="1" si="16"/>
        <v>648</v>
      </c>
    </row>
    <row r="101" spans="11:15" x14ac:dyDescent="0.25">
      <c r="K101" t="str">
        <f t="shared" si="26"/>
        <v>Harcama</v>
      </c>
      <c r="L101" t="str">
        <f t="shared" si="27"/>
        <v>Faturalar</v>
      </c>
      <c r="M101" s="7" t="s">
        <v>14</v>
      </c>
      <c r="N101" s="3">
        <f t="shared" ca="1" si="25"/>
        <v>-1110</v>
      </c>
      <c r="O101" s="3">
        <f t="shared" ca="1" si="16"/>
        <v>1110</v>
      </c>
    </row>
    <row r="102" spans="11:15" x14ac:dyDescent="0.25">
      <c r="K102" t="str">
        <f t="shared" si="26"/>
        <v>Harcama</v>
      </c>
      <c r="L102" t="str">
        <f t="shared" si="27"/>
        <v>Faturalar</v>
      </c>
      <c r="M102" s="7" t="s">
        <v>15</v>
      </c>
      <c r="N102" s="3">
        <f t="shared" ca="1" si="25"/>
        <v>-1600</v>
      </c>
      <c r="O102" s="3">
        <f t="shared" ca="1" si="16"/>
        <v>1600</v>
      </c>
    </row>
    <row r="103" spans="11:15" x14ac:dyDescent="0.25">
      <c r="K103" t="str">
        <f t="shared" si="26"/>
        <v>Harcama</v>
      </c>
      <c r="L103" t="str">
        <f t="shared" si="27"/>
        <v>Faturalar</v>
      </c>
      <c r="M103" s="7" t="s">
        <v>16</v>
      </c>
      <c r="N103" s="3">
        <f t="shared" ca="1" si="25"/>
        <v>-1396</v>
      </c>
      <c r="O103" s="3">
        <f t="shared" ca="1" si="16"/>
        <v>1396</v>
      </c>
    </row>
    <row r="104" spans="11:15" x14ac:dyDescent="0.25">
      <c r="K104" s="4" t="s">
        <v>27</v>
      </c>
      <c r="L104" s="2" t="s">
        <v>32</v>
      </c>
      <c r="M104" s="7" t="s">
        <v>5</v>
      </c>
      <c r="N104" s="3">
        <f ca="1">-RANDBETWEEN(550,1500)</f>
        <v>-1121</v>
      </c>
      <c r="O104" s="3">
        <f t="shared" ca="1" si="16"/>
        <v>1121</v>
      </c>
    </row>
    <row r="105" spans="11:15" x14ac:dyDescent="0.25">
      <c r="K105" t="str">
        <f>K104</f>
        <v>Harcama</v>
      </c>
      <c r="L105" t="str">
        <f>L104</f>
        <v>Restaurant</v>
      </c>
      <c r="M105" s="7" t="s">
        <v>6</v>
      </c>
      <c r="N105" s="3">
        <f t="shared" ref="N105:N115" ca="1" si="28">-RANDBETWEEN(550,1500)</f>
        <v>-606</v>
      </c>
      <c r="O105" s="3">
        <f t="shared" ca="1" si="16"/>
        <v>606</v>
      </c>
    </row>
    <row r="106" spans="11:15" x14ac:dyDescent="0.25">
      <c r="K106" t="str">
        <f t="shared" ref="K106:K115" si="29">K105</f>
        <v>Harcama</v>
      </c>
      <c r="L106" t="str">
        <f t="shared" ref="L106:L115" si="30">L105</f>
        <v>Restaurant</v>
      </c>
      <c r="M106" s="7" t="s">
        <v>7</v>
      </c>
      <c r="N106" s="3">
        <f t="shared" ca="1" si="28"/>
        <v>-716</v>
      </c>
      <c r="O106" s="3">
        <f t="shared" ca="1" si="16"/>
        <v>716</v>
      </c>
    </row>
    <row r="107" spans="11:15" x14ac:dyDescent="0.25">
      <c r="K107" t="str">
        <f t="shared" si="29"/>
        <v>Harcama</v>
      </c>
      <c r="L107" t="str">
        <f t="shared" si="30"/>
        <v>Restaurant</v>
      </c>
      <c r="M107" s="7" t="s">
        <v>8</v>
      </c>
      <c r="N107" s="3">
        <f t="shared" ca="1" si="28"/>
        <v>-1229</v>
      </c>
      <c r="O107" s="3">
        <f t="shared" ca="1" si="16"/>
        <v>1229</v>
      </c>
    </row>
    <row r="108" spans="11:15" x14ac:dyDescent="0.25">
      <c r="K108" t="str">
        <f t="shared" si="29"/>
        <v>Harcama</v>
      </c>
      <c r="L108" t="str">
        <f t="shared" si="30"/>
        <v>Restaurant</v>
      </c>
      <c r="M108" s="7" t="s">
        <v>9</v>
      </c>
      <c r="N108" s="3">
        <f t="shared" ca="1" si="28"/>
        <v>-787</v>
      </c>
      <c r="O108" s="3">
        <f t="shared" ca="1" si="16"/>
        <v>787</v>
      </c>
    </row>
    <row r="109" spans="11:15" x14ac:dyDescent="0.25">
      <c r="K109" t="str">
        <f t="shared" si="29"/>
        <v>Harcama</v>
      </c>
      <c r="L109" t="str">
        <f t="shared" si="30"/>
        <v>Restaurant</v>
      </c>
      <c r="M109" s="7" t="s">
        <v>10</v>
      </c>
      <c r="N109" s="3">
        <f t="shared" ca="1" si="28"/>
        <v>-853</v>
      </c>
      <c r="O109" s="3">
        <f t="shared" ca="1" si="16"/>
        <v>853</v>
      </c>
    </row>
    <row r="110" spans="11:15" x14ac:dyDescent="0.25">
      <c r="K110" t="str">
        <f t="shared" si="29"/>
        <v>Harcama</v>
      </c>
      <c r="L110" t="str">
        <f t="shared" si="30"/>
        <v>Restaurant</v>
      </c>
      <c r="M110" s="7" t="s">
        <v>11</v>
      </c>
      <c r="N110" s="3">
        <f t="shared" ca="1" si="28"/>
        <v>-1027</v>
      </c>
      <c r="O110" s="3">
        <f t="shared" ca="1" si="16"/>
        <v>1027</v>
      </c>
    </row>
    <row r="111" spans="11:15" x14ac:dyDescent="0.25">
      <c r="K111" t="str">
        <f t="shared" si="29"/>
        <v>Harcama</v>
      </c>
      <c r="L111" t="str">
        <f t="shared" si="30"/>
        <v>Restaurant</v>
      </c>
      <c r="M111" s="7" t="s">
        <v>12</v>
      </c>
      <c r="N111" s="3">
        <f t="shared" ca="1" si="28"/>
        <v>-940</v>
      </c>
      <c r="O111" s="3">
        <f t="shared" ca="1" si="16"/>
        <v>940</v>
      </c>
    </row>
    <row r="112" spans="11:15" x14ac:dyDescent="0.25">
      <c r="K112" t="str">
        <f t="shared" si="29"/>
        <v>Harcama</v>
      </c>
      <c r="L112" t="str">
        <f t="shared" si="30"/>
        <v>Restaurant</v>
      </c>
      <c r="M112" s="7" t="s">
        <v>13</v>
      </c>
      <c r="N112" s="3">
        <f t="shared" ca="1" si="28"/>
        <v>-912</v>
      </c>
      <c r="O112" s="3">
        <f t="shared" ca="1" si="16"/>
        <v>912</v>
      </c>
    </row>
    <row r="113" spans="11:15" x14ac:dyDescent="0.25">
      <c r="K113" t="str">
        <f t="shared" si="29"/>
        <v>Harcama</v>
      </c>
      <c r="L113" t="str">
        <f t="shared" si="30"/>
        <v>Restaurant</v>
      </c>
      <c r="M113" s="7" t="s">
        <v>14</v>
      </c>
      <c r="N113" s="3">
        <f t="shared" ca="1" si="28"/>
        <v>-861</v>
      </c>
      <c r="O113" s="3">
        <f t="shared" ca="1" si="16"/>
        <v>861</v>
      </c>
    </row>
    <row r="114" spans="11:15" x14ac:dyDescent="0.25">
      <c r="K114" t="str">
        <f t="shared" si="29"/>
        <v>Harcama</v>
      </c>
      <c r="L114" t="str">
        <f t="shared" si="30"/>
        <v>Restaurant</v>
      </c>
      <c r="M114" s="7" t="s">
        <v>15</v>
      </c>
      <c r="N114" s="3">
        <f t="shared" ca="1" si="28"/>
        <v>-1177</v>
      </c>
      <c r="O114" s="3">
        <f t="shared" ca="1" si="16"/>
        <v>1177</v>
      </c>
    </row>
    <row r="115" spans="11:15" x14ac:dyDescent="0.25">
      <c r="K115" t="str">
        <f t="shared" si="29"/>
        <v>Harcama</v>
      </c>
      <c r="L115" t="str">
        <f t="shared" si="30"/>
        <v>Restaurant</v>
      </c>
      <c r="M115" s="7" t="s">
        <v>16</v>
      </c>
      <c r="N115" s="3">
        <f t="shared" ca="1" si="28"/>
        <v>-1294</v>
      </c>
      <c r="O115" s="3">
        <f t="shared" ca="1" si="16"/>
        <v>1294</v>
      </c>
    </row>
    <row r="116" spans="11:15" x14ac:dyDescent="0.25">
      <c r="K116" s="4" t="s">
        <v>27</v>
      </c>
      <c r="L116" s="2" t="s">
        <v>22</v>
      </c>
      <c r="M116" s="7" t="s">
        <v>5</v>
      </c>
      <c r="N116" s="3">
        <v>-200</v>
      </c>
      <c r="O116" s="3">
        <f t="shared" si="16"/>
        <v>200</v>
      </c>
    </row>
    <row r="117" spans="11:15" x14ac:dyDescent="0.25">
      <c r="K117" t="str">
        <f>K116</f>
        <v>Harcama</v>
      </c>
      <c r="L117" t="str">
        <f>L116</f>
        <v>Bağış</v>
      </c>
      <c r="M117" s="7" t="s">
        <v>6</v>
      </c>
      <c r="N117" s="3">
        <v>-200</v>
      </c>
      <c r="O117" s="3">
        <f t="shared" si="16"/>
        <v>200</v>
      </c>
    </row>
    <row r="118" spans="11:15" x14ac:dyDescent="0.25">
      <c r="K118" t="str">
        <f t="shared" ref="K118:K127" si="31">K117</f>
        <v>Harcama</v>
      </c>
      <c r="L118" t="str">
        <f t="shared" ref="L118:L127" si="32">L117</f>
        <v>Bağış</v>
      </c>
      <c r="M118" s="7" t="s">
        <v>7</v>
      </c>
      <c r="N118" s="3">
        <v>-200</v>
      </c>
      <c r="O118" s="3">
        <f t="shared" si="16"/>
        <v>200</v>
      </c>
    </row>
    <row r="119" spans="11:15" x14ac:dyDescent="0.25">
      <c r="K119" t="str">
        <f t="shared" si="31"/>
        <v>Harcama</v>
      </c>
      <c r="L119" t="str">
        <f t="shared" si="32"/>
        <v>Bağış</v>
      </c>
      <c r="M119" s="7" t="s">
        <v>8</v>
      </c>
      <c r="N119" s="3">
        <v>-200</v>
      </c>
      <c r="O119" s="3">
        <f t="shared" si="16"/>
        <v>200</v>
      </c>
    </row>
    <row r="120" spans="11:15" x14ac:dyDescent="0.25">
      <c r="K120" t="str">
        <f t="shared" si="31"/>
        <v>Harcama</v>
      </c>
      <c r="L120" t="str">
        <f t="shared" si="32"/>
        <v>Bağış</v>
      </c>
      <c r="M120" s="7" t="s">
        <v>9</v>
      </c>
      <c r="N120" s="3">
        <v>-200</v>
      </c>
      <c r="O120" s="3">
        <f t="shared" si="16"/>
        <v>200</v>
      </c>
    </row>
    <row r="121" spans="11:15" x14ac:dyDescent="0.25">
      <c r="K121" t="str">
        <f t="shared" si="31"/>
        <v>Harcama</v>
      </c>
      <c r="L121" t="str">
        <f t="shared" si="32"/>
        <v>Bağış</v>
      </c>
      <c r="M121" s="7" t="s">
        <v>10</v>
      </c>
      <c r="N121" s="3">
        <v>-200</v>
      </c>
      <c r="O121" s="3">
        <f t="shared" ref="O121:O139" si="33">N121*(-1)</f>
        <v>200</v>
      </c>
    </row>
    <row r="122" spans="11:15" x14ac:dyDescent="0.25">
      <c r="K122" t="str">
        <f t="shared" si="31"/>
        <v>Harcama</v>
      </c>
      <c r="L122" t="str">
        <f t="shared" si="32"/>
        <v>Bağış</v>
      </c>
      <c r="M122" s="7" t="s">
        <v>11</v>
      </c>
      <c r="N122" s="3">
        <v>-200</v>
      </c>
      <c r="O122" s="3">
        <f t="shared" si="33"/>
        <v>200</v>
      </c>
    </row>
    <row r="123" spans="11:15" x14ac:dyDescent="0.25">
      <c r="K123" t="str">
        <f t="shared" si="31"/>
        <v>Harcama</v>
      </c>
      <c r="L123" t="str">
        <f t="shared" si="32"/>
        <v>Bağış</v>
      </c>
      <c r="M123" s="7" t="s">
        <v>12</v>
      </c>
      <c r="N123" s="3">
        <v>-200</v>
      </c>
      <c r="O123" s="3">
        <f t="shared" si="33"/>
        <v>200</v>
      </c>
    </row>
    <row r="124" spans="11:15" x14ac:dyDescent="0.25">
      <c r="K124" t="str">
        <f t="shared" si="31"/>
        <v>Harcama</v>
      </c>
      <c r="L124" t="str">
        <f t="shared" si="32"/>
        <v>Bağış</v>
      </c>
      <c r="M124" s="7" t="s">
        <v>13</v>
      </c>
      <c r="N124" s="3">
        <v>-200</v>
      </c>
      <c r="O124" s="3">
        <f t="shared" si="33"/>
        <v>200</v>
      </c>
    </row>
    <row r="125" spans="11:15" x14ac:dyDescent="0.25">
      <c r="K125" t="str">
        <f t="shared" si="31"/>
        <v>Harcama</v>
      </c>
      <c r="L125" t="str">
        <f t="shared" si="32"/>
        <v>Bağış</v>
      </c>
      <c r="M125" s="7" t="s">
        <v>14</v>
      </c>
      <c r="N125" s="3">
        <v>-200</v>
      </c>
      <c r="O125" s="3">
        <f t="shared" si="33"/>
        <v>200</v>
      </c>
    </row>
    <row r="126" spans="11:15" x14ac:dyDescent="0.25">
      <c r="K126" t="str">
        <f t="shared" si="31"/>
        <v>Harcama</v>
      </c>
      <c r="L126" t="str">
        <f t="shared" si="32"/>
        <v>Bağış</v>
      </c>
      <c r="M126" s="7" t="s">
        <v>15</v>
      </c>
      <c r="N126" s="3">
        <v>-200</v>
      </c>
      <c r="O126" s="3">
        <f t="shared" si="33"/>
        <v>200</v>
      </c>
    </row>
    <row r="127" spans="11:15" x14ac:dyDescent="0.25">
      <c r="K127" t="str">
        <f t="shared" si="31"/>
        <v>Harcama</v>
      </c>
      <c r="L127" t="str">
        <f t="shared" si="32"/>
        <v>Bağış</v>
      </c>
      <c r="M127" s="7" t="s">
        <v>16</v>
      </c>
      <c r="N127" s="3">
        <v>-200</v>
      </c>
      <c r="O127" s="3">
        <f t="shared" si="33"/>
        <v>200</v>
      </c>
    </row>
    <row r="128" spans="11:15" x14ac:dyDescent="0.25">
      <c r="K128" s="4" t="s">
        <v>27</v>
      </c>
      <c r="L128" s="2" t="s">
        <v>23</v>
      </c>
      <c r="M128" s="7" t="s">
        <v>5</v>
      </c>
      <c r="N128" s="3">
        <f ca="1">-RANDBETWEEN(500,1500)</f>
        <v>-1058</v>
      </c>
      <c r="O128" s="3">
        <f t="shared" ca="1" si="33"/>
        <v>1058</v>
      </c>
    </row>
    <row r="129" spans="11:15" x14ac:dyDescent="0.25">
      <c r="K129" t="str">
        <f>K128</f>
        <v>Harcama</v>
      </c>
      <c r="L129" t="str">
        <f>L128</f>
        <v>Kıyafet</v>
      </c>
      <c r="M129" s="7" t="s">
        <v>6</v>
      </c>
      <c r="N129" s="3">
        <f t="shared" ref="N129:N139" ca="1" si="34">-RANDBETWEEN(500,1500)</f>
        <v>-1201</v>
      </c>
      <c r="O129" s="3">
        <f t="shared" ca="1" si="33"/>
        <v>1201</v>
      </c>
    </row>
    <row r="130" spans="11:15" x14ac:dyDescent="0.25">
      <c r="K130" t="str">
        <f t="shared" ref="K130:K139" si="35">K129</f>
        <v>Harcama</v>
      </c>
      <c r="L130" t="str">
        <f t="shared" ref="L130:L139" si="36">L129</f>
        <v>Kıyafet</v>
      </c>
      <c r="M130" s="7" t="s">
        <v>7</v>
      </c>
      <c r="N130" s="3">
        <f t="shared" ca="1" si="34"/>
        <v>-1378</v>
      </c>
      <c r="O130" s="3">
        <f t="shared" ca="1" si="33"/>
        <v>1378</v>
      </c>
    </row>
    <row r="131" spans="11:15" x14ac:dyDescent="0.25">
      <c r="K131" t="str">
        <f t="shared" si="35"/>
        <v>Harcama</v>
      </c>
      <c r="L131" t="str">
        <f t="shared" si="36"/>
        <v>Kıyafet</v>
      </c>
      <c r="M131" s="7" t="s">
        <v>8</v>
      </c>
      <c r="N131" s="3">
        <f t="shared" ca="1" si="34"/>
        <v>-1292</v>
      </c>
      <c r="O131" s="3">
        <f t="shared" ca="1" si="33"/>
        <v>1292</v>
      </c>
    </row>
    <row r="132" spans="11:15" x14ac:dyDescent="0.25">
      <c r="K132" t="str">
        <f t="shared" si="35"/>
        <v>Harcama</v>
      </c>
      <c r="L132" t="str">
        <f t="shared" si="36"/>
        <v>Kıyafet</v>
      </c>
      <c r="M132" s="7" t="s">
        <v>9</v>
      </c>
      <c r="N132" s="3">
        <f t="shared" ca="1" si="34"/>
        <v>-1273</v>
      </c>
      <c r="O132" s="3">
        <f t="shared" ca="1" si="33"/>
        <v>1273</v>
      </c>
    </row>
    <row r="133" spans="11:15" x14ac:dyDescent="0.25">
      <c r="K133" t="str">
        <f t="shared" si="35"/>
        <v>Harcama</v>
      </c>
      <c r="L133" t="str">
        <f t="shared" si="36"/>
        <v>Kıyafet</v>
      </c>
      <c r="M133" s="7" t="s">
        <v>10</v>
      </c>
      <c r="N133" s="3">
        <f t="shared" ca="1" si="34"/>
        <v>-1065</v>
      </c>
      <c r="O133" s="3">
        <f t="shared" ca="1" si="33"/>
        <v>1065</v>
      </c>
    </row>
    <row r="134" spans="11:15" x14ac:dyDescent="0.25">
      <c r="K134" t="str">
        <f t="shared" si="35"/>
        <v>Harcama</v>
      </c>
      <c r="L134" t="str">
        <f t="shared" si="36"/>
        <v>Kıyafet</v>
      </c>
      <c r="M134" s="7" t="s">
        <v>11</v>
      </c>
      <c r="N134" s="3">
        <f t="shared" ca="1" si="34"/>
        <v>-910</v>
      </c>
      <c r="O134" s="3">
        <f t="shared" ca="1" si="33"/>
        <v>910</v>
      </c>
    </row>
    <row r="135" spans="11:15" x14ac:dyDescent="0.25">
      <c r="K135" t="str">
        <f t="shared" si="35"/>
        <v>Harcama</v>
      </c>
      <c r="L135" t="str">
        <f t="shared" si="36"/>
        <v>Kıyafet</v>
      </c>
      <c r="M135" s="7" t="s">
        <v>12</v>
      </c>
      <c r="N135" s="3">
        <f t="shared" ca="1" si="34"/>
        <v>-1331</v>
      </c>
      <c r="O135" s="3">
        <f t="shared" ca="1" si="33"/>
        <v>1331</v>
      </c>
    </row>
    <row r="136" spans="11:15" x14ac:dyDescent="0.25">
      <c r="K136" t="str">
        <f t="shared" si="35"/>
        <v>Harcama</v>
      </c>
      <c r="L136" t="str">
        <f t="shared" si="36"/>
        <v>Kıyafet</v>
      </c>
      <c r="M136" s="7" t="s">
        <v>13</v>
      </c>
      <c r="N136" s="3">
        <f t="shared" ca="1" si="34"/>
        <v>-1060</v>
      </c>
      <c r="O136" s="3">
        <f t="shared" ca="1" si="33"/>
        <v>1060</v>
      </c>
    </row>
    <row r="137" spans="11:15" x14ac:dyDescent="0.25">
      <c r="K137" t="str">
        <f t="shared" si="35"/>
        <v>Harcama</v>
      </c>
      <c r="L137" t="str">
        <f t="shared" si="36"/>
        <v>Kıyafet</v>
      </c>
      <c r="M137" s="7" t="s">
        <v>14</v>
      </c>
      <c r="N137" s="3">
        <f t="shared" ca="1" si="34"/>
        <v>-1490</v>
      </c>
      <c r="O137" s="3">
        <f t="shared" ca="1" si="33"/>
        <v>1490</v>
      </c>
    </row>
    <row r="138" spans="11:15" x14ac:dyDescent="0.25">
      <c r="K138" t="str">
        <f t="shared" si="35"/>
        <v>Harcama</v>
      </c>
      <c r="L138" t="str">
        <f t="shared" si="36"/>
        <v>Kıyafet</v>
      </c>
      <c r="M138" s="7" t="s">
        <v>15</v>
      </c>
      <c r="N138" s="3">
        <f t="shared" ca="1" si="34"/>
        <v>-545</v>
      </c>
      <c r="O138" s="3">
        <f t="shared" ca="1" si="33"/>
        <v>545</v>
      </c>
    </row>
    <row r="139" spans="11:15" x14ac:dyDescent="0.25">
      <c r="K139" t="str">
        <f t="shared" si="35"/>
        <v>Harcama</v>
      </c>
      <c r="L139" t="str">
        <f t="shared" si="36"/>
        <v>Kıyafet</v>
      </c>
      <c r="M139" s="7" t="s">
        <v>16</v>
      </c>
      <c r="N139" s="3">
        <f t="shared" ca="1" si="34"/>
        <v>-890</v>
      </c>
      <c r="O139" s="3">
        <f t="shared" ca="1" si="33"/>
        <v>890</v>
      </c>
    </row>
    <row r="140" spans="11:15" x14ac:dyDescent="0.25">
      <c r="K140" s="4" t="s">
        <v>33</v>
      </c>
      <c r="L140" s="2" t="s">
        <v>1</v>
      </c>
      <c r="M140" s="7" t="s">
        <v>5</v>
      </c>
      <c r="N140" s="3">
        <v>250000</v>
      </c>
      <c r="O140" s="3">
        <f t="shared" ref="O140:O148" si="37">N140</f>
        <v>250000</v>
      </c>
    </row>
    <row r="141" spans="11:15" x14ac:dyDescent="0.25">
      <c r="K141" t="str">
        <f>K140</f>
        <v>Varlıklar</v>
      </c>
      <c r="L141" t="str">
        <f>L140</f>
        <v>Hisse</v>
      </c>
      <c r="M141" s="7" t="s">
        <v>6</v>
      </c>
      <c r="N141" s="3">
        <v>250000</v>
      </c>
      <c r="O141" s="3">
        <f t="shared" si="37"/>
        <v>250000</v>
      </c>
    </row>
    <row r="142" spans="11:15" x14ac:dyDescent="0.25">
      <c r="K142" t="str">
        <f t="shared" ref="K142:K151" si="38">K141</f>
        <v>Varlıklar</v>
      </c>
      <c r="L142" t="str">
        <f t="shared" ref="L142:L151" si="39">L141</f>
        <v>Hisse</v>
      </c>
      <c r="M142" s="7" t="s">
        <v>7</v>
      </c>
      <c r="N142" s="3">
        <v>250000</v>
      </c>
      <c r="O142" s="3">
        <f t="shared" si="37"/>
        <v>250000</v>
      </c>
    </row>
    <row r="143" spans="11:15" x14ac:dyDescent="0.25">
      <c r="K143" t="str">
        <f t="shared" si="38"/>
        <v>Varlıklar</v>
      </c>
      <c r="L143" t="str">
        <f t="shared" si="39"/>
        <v>Hisse</v>
      </c>
      <c r="M143" s="7" t="s">
        <v>8</v>
      </c>
      <c r="N143" s="3">
        <v>250000</v>
      </c>
      <c r="O143" s="3">
        <f t="shared" si="37"/>
        <v>250000</v>
      </c>
    </row>
    <row r="144" spans="11:15" x14ac:dyDescent="0.25">
      <c r="K144" t="str">
        <f t="shared" si="38"/>
        <v>Varlıklar</v>
      </c>
      <c r="L144" t="str">
        <f t="shared" si="39"/>
        <v>Hisse</v>
      </c>
      <c r="M144" s="7" t="s">
        <v>9</v>
      </c>
      <c r="N144" s="3">
        <v>250000</v>
      </c>
      <c r="O144" s="3">
        <f t="shared" si="37"/>
        <v>250000</v>
      </c>
    </row>
    <row r="145" spans="11:15" x14ac:dyDescent="0.25">
      <c r="K145" t="str">
        <f t="shared" si="38"/>
        <v>Varlıklar</v>
      </c>
      <c r="L145" t="str">
        <f t="shared" si="39"/>
        <v>Hisse</v>
      </c>
      <c r="M145" s="7" t="s">
        <v>10</v>
      </c>
      <c r="N145" s="3">
        <v>250000</v>
      </c>
      <c r="O145" s="3">
        <f t="shared" si="37"/>
        <v>250000</v>
      </c>
    </row>
    <row r="146" spans="11:15" x14ac:dyDescent="0.25">
      <c r="K146" t="str">
        <f t="shared" si="38"/>
        <v>Varlıklar</v>
      </c>
      <c r="L146" t="str">
        <f t="shared" si="39"/>
        <v>Hisse</v>
      </c>
      <c r="M146" s="7" t="s">
        <v>11</v>
      </c>
      <c r="N146" s="3">
        <v>250000</v>
      </c>
      <c r="O146" s="3">
        <f t="shared" si="37"/>
        <v>250000</v>
      </c>
    </row>
    <row r="147" spans="11:15" x14ac:dyDescent="0.25">
      <c r="K147" t="str">
        <f t="shared" si="38"/>
        <v>Varlıklar</v>
      </c>
      <c r="L147" t="str">
        <f t="shared" si="39"/>
        <v>Hisse</v>
      </c>
      <c r="M147" s="7" t="s">
        <v>12</v>
      </c>
      <c r="N147" s="3">
        <v>250000</v>
      </c>
      <c r="O147" s="3">
        <f t="shared" si="37"/>
        <v>250000</v>
      </c>
    </row>
    <row r="148" spans="11:15" x14ac:dyDescent="0.25">
      <c r="K148" t="str">
        <f t="shared" si="38"/>
        <v>Varlıklar</v>
      </c>
      <c r="L148" t="str">
        <f t="shared" si="39"/>
        <v>Hisse</v>
      </c>
      <c r="M148" s="7" t="s">
        <v>13</v>
      </c>
      <c r="N148" s="3">
        <v>250000</v>
      </c>
      <c r="O148" s="3">
        <f t="shared" si="37"/>
        <v>250000</v>
      </c>
    </row>
    <row r="149" spans="11:15" x14ac:dyDescent="0.25">
      <c r="K149" t="str">
        <f t="shared" si="38"/>
        <v>Varlıklar</v>
      </c>
      <c r="L149" t="str">
        <f t="shared" si="39"/>
        <v>Hisse</v>
      </c>
      <c r="M149" s="7" t="s">
        <v>14</v>
      </c>
      <c r="N149" s="3">
        <v>250000</v>
      </c>
      <c r="O149" s="3">
        <f t="shared" ref="O149:O187" si="40">N149</f>
        <v>250000</v>
      </c>
    </row>
    <row r="150" spans="11:15" x14ac:dyDescent="0.25">
      <c r="K150" t="str">
        <f t="shared" si="38"/>
        <v>Varlıklar</v>
      </c>
      <c r="L150" t="str">
        <f t="shared" si="39"/>
        <v>Hisse</v>
      </c>
      <c r="M150" s="7" t="s">
        <v>15</v>
      </c>
      <c r="N150" s="3">
        <v>250000</v>
      </c>
      <c r="O150" s="3">
        <f t="shared" si="40"/>
        <v>250000</v>
      </c>
    </row>
    <row r="151" spans="11:15" x14ac:dyDescent="0.25">
      <c r="K151" t="str">
        <f t="shared" si="38"/>
        <v>Varlıklar</v>
      </c>
      <c r="L151" t="str">
        <f t="shared" si="39"/>
        <v>Hisse</v>
      </c>
      <c r="M151" s="7" t="s">
        <v>16</v>
      </c>
      <c r="N151" s="3">
        <v>250000</v>
      </c>
      <c r="O151" s="3">
        <f t="shared" si="40"/>
        <v>250000</v>
      </c>
    </row>
    <row r="152" spans="11:15" x14ac:dyDescent="0.25">
      <c r="K152" s="4" t="s">
        <v>33</v>
      </c>
      <c r="L152" s="2" t="s">
        <v>0</v>
      </c>
      <c r="M152" s="7" t="s">
        <v>5</v>
      </c>
      <c r="N152" s="3">
        <v>200000</v>
      </c>
      <c r="O152" s="3">
        <f t="shared" si="40"/>
        <v>200000</v>
      </c>
    </row>
    <row r="153" spans="11:15" x14ac:dyDescent="0.25">
      <c r="K153" t="str">
        <f>K152</f>
        <v>Varlıklar</v>
      </c>
      <c r="L153" t="str">
        <f>L152</f>
        <v>Nakit</v>
      </c>
      <c r="M153" s="7" t="s">
        <v>6</v>
      </c>
      <c r="N153" s="3">
        <v>200000</v>
      </c>
      <c r="O153" s="3">
        <f t="shared" si="40"/>
        <v>200000</v>
      </c>
    </row>
    <row r="154" spans="11:15" x14ac:dyDescent="0.25">
      <c r="K154" t="str">
        <f t="shared" ref="K154:K163" si="41">K153</f>
        <v>Varlıklar</v>
      </c>
      <c r="L154" t="str">
        <f t="shared" ref="L154:L163" si="42">L153</f>
        <v>Nakit</v>
      </c>
      <c r="M154" s="7" t="s">
        <v>7</v>
      </c>
      <c r="N154" s="3">
        <v>200000</v>
      </c>
      <c r="O154" s="3">
        <f t="shared" si="40"/>
        <v>200000</v>
      </c>
    </row>
    <row r="155" spans="11:15" x14ac:dyDescent="0.25">
      <c r="K155" t="str">
        <f t="shared" si="41"/>
        <v>Varlıklar</v>
      </c>
      <c r="L155" t="str">
        <f t="shared" si="42"/>
        <v>Nakit</v>
      </c>
      <c r="M155" s="7" t="s">
        <v>8</v>
      </c>
      <c r="N155" s="3">
        <v>200000</v>
      </c>
      <c r="O155" s="3">
        <f t="shared" si="40"/>
        <v>200000</v>
      </c>
    </row>
    <row r="156" spans="11:15" x14ac:dyDescent="0.25">
      <c r="K156" t="str">
        <f t="shared" si="41"/>
        <v>Varlıklar</v>
      </c>
      <c r="L156" t="str">
        <f t="shared" si="42"/>
        <v>Nakit</v>
      </c>
      <c r="M156" s="7" t="s">
        <v>9</v>
      </c>
      <c r="N156" s="3">
        <v>200000</v>
      </c>
      <c r="O156" s="3">
        <f t="shared" si="40"/>
        <v>200000</v>
      </c>
    </row>
    <row r="157" spans="11:15" x14ac:dyDescent="0.25">
      <c r="K157" t="str">
        <f t="shared" si="41"/>
        <v>Varlıklar</v>
      </c>
      <c r="L157" t="str">
        <f t="shared" si="42"/>
        <v>Nakit</v>
      </c>
      <c r="M157" s="7" t="s">
        <v>10</v>
      </c>
      <c r="N157" s="3">
        <v>200000</v>
      </c>
      <c r="O157" s="3">
        <f t="shared" si="40"/>
        <v>200000</v>
      </c>
    </row>
    <row r="158" spans="11:15" x14ac:dyDescent="0.25">
      <c r="K158" t="str">
        <f t="shared" si="41"/>
        <v>Varlıklar</v>
      </c>
      <c r="L158" t="str">
        <f t="shared" si="42"/>
        <v>Nakit</v>
      </c>
      <c r="M158" s="7" t="s">
        <v>11</v>
      </c>
      <c r="N158" s="3">
        <v>200000</v>
      </c>
      <c r="O158" s="3">
        <f t="shared" si="40"/>
        <v>200000</v>
      </c>
    </row>
    <row r="159" spans="11:15" x14ac:dyDescent="0.25">
      <c r="K159" t="str">
        <f t="shared" si="41"/>
        <v>Varlıklar</v>
      </c>
      <c r="L159" t="str">
        <f t="shared" si="42"/>
        <v>Nakit</v>
      </c>
      <c r="M159" s="7" t="s">
        <v>12</v>
      </c>
      <c r="N159" s="3">
        <v>200000</v>
      </c>
      <c r="O159" s="3">
        <f t="shared" si="40"/>
        <v>200000</v>
      </c>
    </row>
    <row r="160" spans="11:15" x14ac:dyDescent="0.25">
      <c r="K160" t="str">
        <f t="shared" si="41"/>
        <v>Varlıklar</v>
      </c>
      <c r="L160" t="str">
        <f t="shared" si="42"/>
        <v>Nakit</v>
      </c>
      <c r="M160" s="7" t="s">
        <v>13</v>
      </c>
      <c r="N160" s="3">
        <v>200000</v>
      </c>
      <c r="O160" s="3">
        <f t="shared" si="40"/>
        <v>200000</v>
      </c>
    </row>
    <row r="161" spans="11:15" x14ac:dyDescent="0.25">
      <c r="K161" t="str">
        <f t="shared" si="41"/>
        <v>Varlıklar</v>
      </c>
      <c r="L161" t="str">
        <f t="shared" si="42"/>
        <v>Nakit</v>
      </c>
      <c r="M161" s="7" t="s">
        <v>14</v>
      </c>
      <c r="N161" s="3">
        <v>200000</v>
      </c>
      <c r="O161" s="3">
        <f t="shared" si="40"/>
        <v>200000</v>
      </c>
    </row>
    <row r="162" spans="11:15" x14ac:dyDescent="0.25">
      <c r="K162" t="str">
        <f t="shared" si="41"/>
        <v>Varlıklar</v>
      </c>
      <c r="L162" t="str">
        <f t="shared" si="42"/>
        <v>Nakit</v>
      </c>
      <c r="M162" s="7" t="s">
        <v>15</v>
      </c>
      <c r="N162" s="3">
        <v>200000</v>
      </c>
      <c r="O162" s="3">
        <f t="shared" si="40"/>
        <v>200000</v>
      </c>
    </row>
    <row r="163" spans="11:15" x14ac:dyDescent="0.25">
      <c r="K163" t="str">
        <f t="shared" si="41"/>
        <v>Varlıklar</v>
      </c>
      <c r="L163" t="str">
        <f t="shared" si="42"/>
        <v>Nakit</v>
      </c>
      <c r="M163" s="7" t="s">
        <v>16</v>
      </c>
      <c r="N163" s="3">
        <v>200000</v>
      </c>
      <c r="O163" s="3">
        <f t="shared" si="40"/>
        <v>200000</v>
      </c>
    </row>
    <row r="164" spans="11:15" x14ac:dyDescent="0.25">
      <c r="K164" s="4" t="s">
        <v>33</v>
      </c>
      <c r="L164" s="2" t="s">
        <v>2</v>
      </c>
      <c r="M164" s="7" t="s">
        <v>5</v>
      </c>
      <c r="N164" s="3">
        <v>120000</v>
      </c>
      <c r="O164" s="3">
        <f t="shared" si="40"/>
        <v>120000</v>
      </c>
    </row>
    <row r="165" spans="11:15" x14ac:dyDescent="0.25">
      <c r="K165" t="str">
        <f>K164</f>
        <v>Varlıklar</v>
      </c>
      <c r="L165" t="str">
        <f>L164</f>
        <v>Dolar</v>
      </c>
      <c r="M165" s="7" t="s">
        <v>6</v>
      </c>
      <c r="N165" s="3">
        <v>120000</v>
      </c>
      <c r="O165" s="3">
        <f t="shared" si="40"/>
        <v>120000</v>
      </c>
    </row>
    <row r="166" spans="11:15" x14ac:dyDescent="0.25">
      <c r="K166" t="str">
        <f t="shared" ref="K166:K175" si="43">K165</f>
        <v>Varlıklar</v>
      </c>
      <c r="L166" t="str">
        <f t="shared" ref="L166:L175" si="44">L165</f>
        <v>Dolar</v>
      </c>
      <c r="M166" s="7" t="s">
        <v>7</v>
      </c>
      <c r="N166" s="3">
        <v>120000</v>
      </c>
      <c r="O166" s="3">
        <f t="shared" si="40"/>
        <v>120000</v>
      </c>
    </row>
    <row r="167" spans="11:15" x14ac:dyDescent="0.25">
      <c r="K167" t="str">
        <f t="shared" si="43"/>
        <v>Varlıklar</v>
      </c>
      <c r="L167" t="str">
        <f t="shared" si="44"/>
        <v>Dolar</v>
      </c>
      <c r="M167" s="7" t="s">
        <v>8</v>
      </c>
      <c r="N167" s="3">
        <v>120000</v>
      </c>
      <c r="O167" s="3">
        <f t="shared" si="40"/>
        <v>120000</v>
      </c>
    </row>
    <row r="168" spans="11:15" x14ac:dyDescent="0.25">
      <c r="K168" t="str">
        <f t="shared" si="43"/>
        <v>Varlıklar</v>
      </c>
      <c r="L168" t="str">
        <f t="shared" si="44"/>
        <v>Dolar</v>
      </c>
      <c r="M168" s="7" t="s">
        <v>9</v>
      </c>
      <c r="N168" s="3">
        <v>120000</v>
      </c>
      <c r="O168" s="3">
        <f t="shared" si="40"/>
        <v>120000</v>
      </c>
    </row>
    <row r="169" spans="11:15" x14ac:dyDescent="0.25">
      <c r="K169" t="str">
        <f t="shared" si="43"/>
        <v>Varlıklar</v>
      </c>
      <c r="L169" t="str">
        <f t="shared" si="44"/>
        <v>Dolar</v>
      </c>
      <c r="M169" s="7" t="s">
        <v>10</v>
      </c>
      <c r="N169" s="3">
        <v>120000</v>
      </c>
      <c r="O169" s="3">
        <f t="shared" si="40"/>
        <v>120000</v>
      </c>
    </row>
    <row r="170" spans="11:15" x14ac:dyDescent="0.25">
      <c r="K170" t="str">
        <f t="shared" si="43"/>
        <v>Varlıklar</v>
      </c>
      <c r="L170" t="str">
        <f t="shared" si="44"/>
        <v>Dolar</v>
      </c>
      <c r="M170" s="7" t="s">
        <v>11</v>
      </c>
      <c r="N170" s="3">
        <v>120000</v>
      </c>
      <c r="O170" s="3">
        <f t="shared" si="40"/>
        <v>120000</v>
      </c>
    </row>
    <row r="171" spans="11:15" x14ac:dyDescent="0.25">
      <c r="K171" t="str">
        <f t="shared" si="43"/>
        <v>Varlıklar</v>
      </c>
      <c r="L171" t="str">
        <f t="shared" si="44"/>
        <v>Dolar</v>
      </c>
      <c r="M171" s="7" t="s">
        <v>12</v>
      </c>
      <c r="N171" s="3">
        <v>120000</v>
      </c>
      <c r="O171" s="3">
        <f t="shared" si="40"/>
        <v>120000</v>
      </c>
    </row>
    <row r="172" spans="11:15" x14ac:dyDescent="0.25">
      <c r="K172" t="str">
        <f t="shared" si="43"/>
        <v>Varlıklar</v>
      </c>
      <c r="L172" t="str">
        <f t="shared" si="44"/>
        <v>Dolar</v>
      </c>
      <c r="M172" s="7" t="s">
        <v>13</v>
      </c>
      <c r="N172" s="3">
        <v>120000</v>
      </c>
      <c r="O172" s="3">
        <f t="shared" si="40"/>
        <v>120000</v>
      </c>
    </row>
    <row r="173" spans="11:15" x14ac:dyDescent="0.25">
      <c r="K173" t="str">
        <f t="shared" si="43"/>
        <v>Varlıklar</v>
      </c>
      <c r="L173" t="str">
        <f t="shared" si="44"/>
        <v>Dolar</v>
      </c>
      <c r="M173" s="7" t="s">
        <v>14</v>
      </c>
      <c r="N173" s="3">
        <v>120000</v>
      </c>
      <c r="O173" s="3">
        <f t="shared" si="40"/>
        <v>120000</v>
      </c>
    </row>
    <row r="174" spans="11:15" x14ac:dyDescent="0.25">
      <c r="K174" t="str">
        <f t="shared" si="43"/>
        <v>Varlıklar</v>
      </c>
      <c r="L174" t="str">
        <f t="shared" si="44"/>
        <v>Dolar</v>
      </c>
      <c r="M174" s="7" t="s">
        <v>15</v>
      </c>
      <c r="N174" s="3">
        <v>120000</v>
      </c>
      <c r="O174" s="3">
        <f t="shared" si="40"/>
        <v>120000</v>
      </c>
    </row>
    <row r="175" spans="11:15" x14ac:dyDescent="0.25">
      <c r="K175" t="str">
        <f t="shared" si="43"/>
        <v>Varlıklar</v>
      </c>
      <c r="L175" t="str">
        <f t="shared" si="44"/>
        <v>Dolar</v>
      </c>
      <c r="M175" s="7" t="s">
        <v>16</v>
      </c>
      <c r="N175" s="3">
        <v>120000</v>
      </c>
      <c r="O175" s="3">
        <f t="shared" si="40"/>
        <v>120000</v>
      </c>
    </row>
    <row r="176" spans="11:15" x14ac:dyDescent="0.25">
      <c r="K176" s="4" t="s">
        <v>33</v>
      </c>
      <c r="L176" s="2" t="s">
        <v>3</v>
      </c>
      <c r="M176" s="7" t="s">
        <v>5</v>
      </c>
      <c r="N176" s="3">
        <v>25000</v>
      </c>
      <c r="O176" s="3">
        <f t="shared" si="40"/>
        <v>25000</v>
      </c>
    </row>
    <row r="177" spans="11:15" x14ac:dyDescent="0.25">
      <c r="K177" t="str">
        <f>K176</f>
        <v>Varlıklar</v>
      </c>
      <c r="L177" t="str">
        <f>L176</f>
        <v>Altın</v>
      </c>
      <c r="M177" s="7" t="s">
        <v>6</v>
      </c>
      <c r="N177" s="3">
        <v>25000</v>
      </c>
      <c r="O177" s="3">
        <f t="shared" si="40"/>
        <v>25000</v>
      </c>
    </row>
    <row r="178" spans="11:15" x14ac:dyDescent="0.25">
      <c r="K178" t="str">
        <f t="shared" ref="K178:K187" si="45">K177</f>
        <v>Varlıklar</v>
      </c>
      <c r="L178" t="str">
        <f t="shared" ref="L178:L187" si="46">L177</f>
        <v>Altın</v>
      </c>
      <c r="M178" s="7" t="s">
        <v>7</v>
      </c>
      <c r="N178" s="3">
        <v>25000</v>
      </c>
      <c r="O178" s="3">
        <f t="shared" si="40"/>
        <v>25000</v>
      </c>
    </row>
    <row r="179" spans="11:15" x14ac:dyDescent="0.25">
      <c r="K179" t="str">
        <f t="shared" si="45"/>
        <v>Varlıklar</v>
      </c>
      <c r="L179" t="str">
        <f t="shared" si="46"/>
        <v>Altın</v>
      </c>
      <c r="M179" s="7" t="s">
        <v>8</v>
      </c>
      <c r="N179" s="3">
        <v>25000</v>
      </c>
      <c r="O179" s="3">
        <f t="shared" si="40"/>
        <v>25000</v>
      </c>
    </row>
    <row r="180" spans="11:15" x14ac:dyDescent="0.25">
      <c r="K180" t="str">
        <f t="shared" si="45"/>
        <v>Varlıklar</v>
      </c>
      <c r="L180" t="str">
        <f t="shared" si="46"/>
        <v>Altın</v>
      </c>
      <c r="M180" s="7" t="s">
        <v>9</v>
      </c>
      <c r="N180" s="3">
        <v>25000</v>
      </c>
      <c r="O180" s="3">
        <f t="shared" si="40"/>
        <v>25000</v>
      </c>
    </row>
    <row r="181" spans="11:15" x14ac:dyDescent="0.25">
      <c r="K181" t="str">
        <f t="shared" si="45"/>
        <v>Varlıklar</v>
      </c>
      <c r="L181" t="str">
        <f t="shared" si="46"/>
        <v>Altın</v>
      </c>
      <c r="M181" s="7" t="s">
        <v>10</v>
      </c>
      <c r="N181" s="3">
        <v>25000</v>
      </c>
      <c r="O181" s="3">
        <f t="shared" si="40"/>
        <v>25000</v>
      </c>
    </row>
    <row r="182" spans="11:15" x14ac:dyDescent="0.25">
      <c r="K182" t="str">
        <f t="shared" si="45"/>
        <v>Varlıklar</v>
      </c>
      <c r="L182" t="str">
        <f t="shared" si="46"/>
        <v>Altın</v>
      </c>
      <c r="M182" s="7" t="s">
        <v>11</v>
      </c>
      <c r="N182" s="3">
        <v>25000</v>
      </c>
      <c r="O182" s="3">
        <f t="shared" si="40"/>
        <v>25000</v>
      </c>
    </row>
    <row r="183" spans="11:15" x14ac:dyDescent="0.25">
      <c r="K183" t="str">
        <f t="shared" si="45"/>
        <v>Varlıklar</v>
      </c>
      <c r="L183" t="str">
        <f t="shared" si="46"/>
        <v>Altın</v>
      </c>
      <c r="M183" s="7" t="s">
        <v>12</v>
      </c>
      <c r="N183" s="3">
        <v>25000</v>
      </c>
      <c r="O183" s="3">
        <f t="shared" si="40"/>
        <v>25000</v>
      </c>
    </row>
    <row r="184" spans="11:15" x14ac:dyDescent="0.25">
      <c r="K184" t="str">
        <f t="shared" si="45"/>
        <v>Varlıklar</v>
      </c>
      <c r="L184" t="str">
        <f t="shared" si="46"/>
        <v>Altın</v>
      </c>
      <c r="M184" s="7" t="s">
        <v>13</v>
      </c>
      <c r="N184" s="3">
        <v>25000</v>
      </c>
      <c r="O184" s="3">
        <f t="shared" si="40"/>
        <v>25000</v>
      </c>
    </row>
    <row r="185" spans="11:15" x14ac:dyDescent="0.25">
      <c r="K185" t="str">
        <f t="shared" si="45"/>
        <v>Varlıklar</v>
      </c>
      <c r="L185" t="str">
        <f t="shared" si="46"/>
        <v>Altın</v>
      </c>
      <c r="M185" s="7" t="s">
        <v>14</v>
      </c>
      <c r="N185" s="3">
        <v>25000</v>
      </c>
      <c r="O185" s="3">
        <f t="shared" si="40"/>
        <v>25000</v>
      </c>
    </row>
    <row r="186" spans="11:15" x14ac:dyDescent="0.25">
      <c r="K186" t="str">
        <f t="shared" si="45"/>
        <v>Varlıklar</v>
      </c>
      <c r="L186" t="str">
        <f t="shared" si="46"/>
        <v>Altın</v>
      </c>
      <c r="M186" s="7" t="s">
        <v>15</v>
      </c>
      <c r="N186" s="3">
        <v>25000</v>
      </c>
      <c r="O186" s="3">
        <f t="shared" si="40"/>
        <v>25000</v>
      </c>
    </row>
    <row r="187" spans="11:15" x14ac:dyDescent="0.25">
      <c r="K187" t="str">
        <f t="shared" si="45"/>
        <v>Varlıklar</v>
      </c>
      <c r="L187" t="str">
        <f t="shared" si="46"/>
        <v>Altın</v>
      </c>
      <c r="M187" s="7" t="s">
        <v>16</v>
      </c>
      <c r="N187" s="3">
        <v>25000</v>
      </c>
      <c r="O187" s="3">
        <f t="shared" si="40"/>
        <v>25000</v>
      </c>
    </row>
    <row r="188" spans="11:15" x14ac:dyDescent="0.25">
      <c r="K188" s="4" t="s">
        <v>28</v>
      </c>
      <c r="L188" s="2" t="s">
        <v>28</v>
      </c>
      <c r="M188" s="7" t="s">
        <v>5</v>
      </c>
      <c r="N188" s="3">
        <f ca="1">-1*(N20+N32+N44+N56+N68+N80+N92+N104+N116+N128)</f>
        <v>-45773</v>
      </c>
      <c r="O188" s="3">
        <f ca="1">N188*(-1)</f>
        <v>45773</v>
      </c>
    </row>
    <row r="189" spans="11:15" x14ac:dyDescent="0.25">
      <c r="K189" t="str">
        <f>K188</f>
        <v>Kalan</v>
      </c>
      <c r="L189" t="str">
        <f>L188</f>
        <v>Kalan</v>
      </c>
      <c r="M189" s="7" t="s">
        <v>6</v>
      </c>
      <c r="N189" s="3">
        <f t="shared" ref="N189:N199" ca="1" si="47">-1*(N21+N33+N45+N57+N69+N81+N93+N105+N117+N129)</f>
        <v>-45976</v>
      </c>
      <c r="O189" s="3">
        <f t="shared" ref="O189:O199" ca="1" si="48">N189*(-1)</f>
        <v>45976</v>
      </c>
    </row>
    <row r="190" spans="11:15" x14ac:dyDescent="0.25">
      <c r="K190" t="str">
        <f t="shared" ref="K190:K199" si="49">K189</f>
        <v>Kalan</v>
      </c>
      <c r="L190" t="str">
        <f t="shared" ref="L190:L199" si="50">L189</f>
        <v>Kalan</v>
      </c>
      <c r="M190" s="7" t="s">
        <v>7</v>
      </c>
      <c r="N190" s="3">
        <f t="shared" ca="1" si="47"/>
        <v>-43558</v>
      </c>
      <c r="O190" s="3">
        <f t="shared" ca="1" si="48"/>
        <v>43558</v>
      </c>
    </row>
    <row r="191" spans="11:15" x14ac:dyDescent="0.25">
      <c r="K191" t="str">
        <f t="shared" si="49"/>
        <v>Kalan</v>
      </c>
      <c r="L191" t="str">
        <f t="shared" si="50"/>
        <v>Kalan</v>
      </c>
      <c r="M191" s="7" t="s">
        <v>8</v>
      </c>
      <c r="N191" s="3">
        <f t="shared" ca="1" si="47"/>
        <v>-44810</v>
      </c>
      <c r="O191" s="3">
        <f t="shared" ca="1" si="48"/>
        <v>44810</v>
      </c>
    </row>
    <row r="192" spans="11:15" x14ac:dyDescent="0.25">
      <c r="K192" t="str">
        <f t="shared" si="49"/>
        <v>Kalan</v>
      </c>
      <c r="L192" t="str">
        <f t="shared" si="50"/>
        <v>Kalan</v>
      </c>
      <c r="M192" s="7" t="s">
        <v>9</v>
      </c>
      <c r="N192" s="3">
        <f t="shared" ca="1" si="47"/>
        <v>-45294</v>
      </c>
      <c r="O192" s="3">
        <f t="shared" ca="1" si="48"/>
        <v>45294</v>
      </c>
    </row>
    <row r="193" spans="11:15" x14ac:dyDescent="0.25">
      <c r="K193" t="str">
        <f t="shared" si="49"/>
        <v>Kalan</v>
      </c>
      <c r="L193" t="str">
        <f t="shared" si="50"/>
        <v>Kalan</v>
      </c>
      <c r="M193" s="7" t="s">
        <v>10</v>
      </c>
      <c r="N193" s="3">
        <f t="shared" ca="1" si="47"/>
        <v>-45319</v>
      </c>
      <c r="O193" s="3">
        <f t="shared" ca="1" si="48"/>
        <v>45319</v>
      </c>
    </row>
    <row r="194" spans="11:15" x14ac:dyDescent="0.25">
      <c r="K194" t="str">
        <f t="shared" si="49"/>
        <v>Kalan</v>
      </c>
      <c r="L194" t="str">
        <f t="shared" si="50"/>
        <v>Kalan</v>
      </c>
      <c r="M194" s="7" t="s">
        <v>11</v>
      </c>
      <c r="N194" s="3">
        <f t="shared" ca="1" si="47"/>
        <v>-44908</v>
      </c>
      <c r="O194" s="3">
        <f t="shared" ca="1" si="48"/>
        <v>44908</v>
      </c>
    </row>
    <row r="195" spans="11:15" x14ac:dyDescent="0.25">
      <c r="K195" t="str">
        <f t="shared" si="49"/>
        <v>Kalan</v>
      </c>
      <c r="L195" t="str">
        <f t="shared" si="50"/>
        <v>Kalan</v>
      </c>
      <c r="M195" s="7" t="s">
        <v>12</v>
      </c>
      <c r="N195" s="3">
        <f t="shared" ca="1" si="47"/>
        <v>-44270</v>
      </c>
      <c r="O195" s="3">
        <f t="shared" ca="1" si="48"/>
        <v>44270</v>
      </c>
    </row>
    <row r="196" spans="11:15" x14ac:dyDescent="0.25">
      <c r="K196" t="str">
        <f t="shared" si="49"/>
        <v>Kalan</v>
      </c>
      <c r="L196" t="str">
        <f t="shared" si="50"/>
        <v>Kalan</v>
      </c>
      <c r="M196" s="7" t="s">
        <v>13</v>
      </c>
      <c r="N196" s="3">
        <f t="shared" ca="1" si="47"/>
        <v>-44402</v>
      </c>
      <c r="O196" s="3">
        <f t="shared" ca="1" si="48"/>
        <v>44402</v>
      </c>
    </row>
    <row r="197" spans="11:15" x14ac:dyDescent="0.25">
      <c r="K197" t="str">
        <f t="shared" si="49"/>
        <v>Kalan</v>
      </c>
      <c r="L197" t="str">
        <f t="shared" si="50"/>
        <v>Kalan</v>
      </c>
      <c r="M197" s="7" t="s">
        <v>14</v>
      </c>
      <c r="N197" s="3">
        <f t="shared" ca="1" si="47"/>
        <v>-43061</v>
      </c>
      <c r="O197" s="3">
        <f t="shared" ca="1" si="48"/>
        <v>43061</v>
      </c>
    </row>
    <row r="198" spans="11:15" x14ac:dyDescent="0.25">
      <c r="K198" t="str">
        <f t="shared" si="49"/>
        <v>Kalan</v>
      </c>
      <c r="L198" t="str">
        <f t="shared" si="50"/>
        <v>Kalan</v>
      </c>
      <c r="M198" s="7" t="s">
        <v>15</v>
      </c>
      <c r="N198" s="3">
        <f t="shared" ca="1" si="47"/>
        <v>-44883</v>
      </c>
      <c r="O198" s="3">
        <f t="shared" ca="1" si="48"/>
        <v>44883</v>
      </c>
    </row>
    <row r="199" spans="11:15" x14ac:dyDescent="0.25">
      <c r="K199" t="str">
        <f t="shared" si="49"/>
        <v>Kalan</v>
      </c>
      <c r="L199" t="str">
        <f t="shared" si="50"/>
        <v>Kalan</v>
      </c>
      <c r="M199" s="7" t="s">
        <v>16</v>
      </c>
      <c r="N199" s="3">
        <f t="shared" ca="1" si="47"/>
        <v>-43634</v>
      </c>
      <c r="O199" s="3">
        <f t="shared" ca="1" si="48"/>
        <v>43634</v>
      </c>
    </row>
  </sheetData>
  <phoneticPr fontId="3" type="noConversion"/>
  <hyperlinks>
    <hyperlink ref="B1" location="dashboard!A1" display="Grafikler sayfası" xr:uid="{732DE2A9-A64F-4002-B812-84C0617FFD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dashboard</vt:lpstr>
      <vt:lpstr>veri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2024-05-18T16:18:51Z</dcterms:modified>
</cp:coreProperties>
</file>