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/>
  <mc:AlternateContent xmlns:mc="http://schemas.openxmlformats.org/markup-compatibility/2006">
    <mc:Choice Requires="x15">
      <x15ac:absPath xmlns:x15ac="http://schemas.microsoft.com/office/spreadsheetml/2010/11/ac" url="C:\Users\pc\Desktop\"/>
    </mc:Choice>
  </mc:AlternateContent>
  <xr:revisionPtr revIDLastSave="0" documentId="13_ncr:1_{C9C9403A-F304-43FF-9806-E8BCEDF9233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rekabet ve pazar analizi" sheetId="4" r:id="rId1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86" i="4" l="1"/>
  <c r="D186" i="4" s="1"/>
  <c r="C187" i="4"/>
  <c r="D187" i="4" s="1"/>
  <c r="D188" i="4"/>
  <c r="E188" i="4" s="1"/>
  <c r="D189" i="4"/>
  <c r="E189" i="4"/>
  <c r="C203" i="4" s="1"/>
  <c r="D190" i="4"/>
  <c r="E190" i="4"/>
  <c r="B204" i="4" s="1"/>
  <c r="D191" i="4"/>
  <c r="E191" i="4" s="1"/>
  <c r="B205" i="4" s="1"/>
  <c r="D192" i="4"/>
  <c r="E192" i="4"/>
  <c r="B206" i="4" s="1"/>
  <c r="D193" i="4"/>
  <c r="E193" i="4"/>
  <c r="B207" i="4" s="1"/>
  <c r="D194" i="4"/>
  <c r="B144" i="4"/>
  <c r="B143" i="4" s="1"/>
  <c r="C145" i="4"/>
  <c r="B146" i="4"/>
  <c r="C146" i="4" s="1"/>
  <c r="B147" i="4"/>
  <c r="C147" i="4" s="1"/>
  <c r="C114" i="4"/>
  <c r="I85" i="4" s="1"/>
  <c r="D114" i="4"/>
  <c r="I86" i="4" s="1"/>
  <c r="E114" i="4"/>
  <c r="E104" i="4" s="1"/>
  <c r="F114" i="4"/>
  <c r="F104" i="4" s="1"/>
  <c r="G114" i="4"/>
  <c r="H114" i="4"/>
  <c r="I90" i="4" s="1"/>
  <c r="D203" i="4" l="1"/>
  <c r="E186" i="4"/>
  <c r="B200" i="4" s="1"/>
  <c r="D207" i="4"/>
  <c r="D206" i="4"/>
  <c r="C205" i="4"/>
  <c r="D204" i="4"/>
  <c r="B203" i="4"/>
  <c r="E187" i="4"/>
  <c r="B201" i="4" s="1"/>
  <c r="D205" i="4"/>
  <c r="C204" i="4"/>
  <c r="E194" i="4"/>
  <c r="B208" i="4" s="1"/>
  <c r="C200" i="4"/>
  <c r="C202" i="4"/>
  <c r="B202" i="4"/>
  <c r="D202" i="4"/>
  <c r="C207" i="4"/>
  <c r="C206" i="4"/>
  <c r="C144" i="4"/>
  <c r="B142" i="4"/>
  <c r="C143" i="4"/>
  <c r="C87" i="4"/>
  <c r="H104" i="4"/>
  <c r="F103" i="4"/>
  <c r="F102" i="4" s="1"/>
  <c r="F101" i="4" s="1"/>
  <c r="F100" i="4" s="1"/>
  <c r="F99" i="4" s="1"/>
  <c r="F98" i="4" s="1"/>
  <c r="F105" i="4"/>
  <c r="F106" i="4" s="1"/>
  <c r="E105" i="4"/>
  <c r="E106" i="4" s="1"/>
  <c r="E103" i="4"/>
  <c r="E102" i="4" s="1"/>
  <c r="E101" i="4" s="1"/>
  <c r="E100" i="4" s="1"/>
  <c r="E99" i="4" s="1"/>
  <c r="E98" i="4" s="1"/>
  <c r="I89" i="4"/>
  <c r="I88" i="4"/>
  <c r="G104" i="4"/>
  <c r="I87" i="4"/>
  <c r="D104" i="4"/>
  <c r="C104" i="4"/>
  <c r="C86" i="4"/>
  <c r="C201" i="4" l="1"/>
  <c r="D208" i="4"/>
  <c r="C208" i="4"/>
  <c r="D201" i="4"/>
  <c r="D200" i="4"/>
  <c r="H103" i="4"/>
  <c r="H102" i="4" s="1"/>
  <c r="H101" i="4" s="1"/>
  <c r="H100" i="4" s="1"/>
  <c r="H99" i="4" s="1"/>
  <c r="H98" i="4" s="1"/>
  <c r="H105" i="4"/>
  <c r="H106" i="4" s="1"/>
  <c r="B141" i="4"/>
  <c r="C142" i="4"/>
  <c r="C88" i="4"/>
  <c r="D105" i="4"/>
  <c r="D106" i="4" s="1"/>
  <c r="D103" i="4"/>
  <c r="D102" i="4" s="1"/>
  <c r="D101" i="4" s="1"/>
  <c r="D100" i="4" s="1"/>
  <c r="D99" i="4" s="1"/>
  <c r="D98" i="4" s="1"/>
  <c r="C105" i="4"/>
  <c r="C106" i="4" s="1"/>
  <c r="C103" i="4"/>
  <c r="C102" i="4" s="1"/>
  <c r="C101" i="4" s="1"/>
  <c r="C100" i="4" s="1"/>
  <c r="C99" i="4" s="1"/>
  <c r="C98" i="4" s="1"/>
  <c r="G103" i="4"/>
  <c r="G102" i="4" s="1"/>
  <c r="G101" i="4" s="1"/>
  <c r="G100" i="4" s="1"/>
  <c r="G99" i="4" s="1"/>
  <c r="G98" i="4" s="1"/>
  <c r="G105" i="4"/>
  <c r="G106" i="4" s="1"/>
  <c r="I91" i="4"/>
  <c r="B140" i="4" l="1"/>
  <c r="C141" i="4"/>
  <c r="H86" i="4"/>
  <c r="D109" i="4" s="1"/>
  <c r="H85" i="4"/>
  <c r="C109" i="4" s="1"/>
  <c r="H90" i="4"/>
  <c r="H109" i="4" s="1"/>
  <c r="H89" i="4"/>
  <c r="G109" i="4" s="1"/>
  <c r="H88" i="4"/>
  <c r="F109" i="4" s="1"/>
  <c r="H87" i="4"/>
  <c r="E109" i="4" s="1"/>
  <c r="B139" i="4" l="1"/>
  <c r="C139" i="4" s="1"/>
  <c r="C140" i="4"/>
</calcChain>
</file>

<file path=xl/sharedStrings.xml><?xml version="1.0" encoding="utf-8"?>
<sst xmlns="http://schemas.openxmlformats.org/spreadsheetml/2006/main" count="299" uniqueCount="256">
  <si>
    <t>Rakip 1</t>
  </si>
  <si>
    <t>Rakip 2</t>
  </si>
  <si>
    <t>Ürünümüz</t>
  </si>
  <si>
    <t>Segmentler</t>
  </si>
  <si>
    <t>Segment oranları</t>
  </si>
  <si>
    <t>Pazar büyüklük</t>
  </si>
  <si>
    <t>Harcama tipi</t>
  </si>
  <si>
    <t>Pazar büyüklüğü</t>
  </si>
  <si>
    <t>Zorunlu</t>
  </si>
  <si>
    <t>Keyfi</t>
  </si>
  <si>
    <t>Toplam Pazar</t>
  </si>
  <si>
    <t>Sanatçı</t>
  </si>
  <si>
    <t>Ciro beklentisi</t>
  </si>
  <si>
    <t>Tanıtım zamanı</t>
  </si>
  <si>
    <t>Liste;
Büyükler(mart-nisan-eylül)
Küçükler (Ağusto-
eylül + haziran)</t>
  </si>
  <si>
    <t>Yıl boyu</t>
  </si>
  <si>
    <t>Ekim</t>
  </si>
  <si>
    <t>Kullanım sıklığı</t>
  </si>
  <si>
    <t>Ayda 1 lt</t>
  </si>
  <si>
    <t>Yılda 50 lt</t>
  </si>
  <si>
    <t>Yılda 20 lt</t>
  </si>
  <si>
    <t>Yıllık Ort harcama tutarı</t>
  </si>
  <si>
    <t>Kullanıcı sayısı</t>
  </si>
  <si>
    <t>700.000 öğrenci</t>
  </si>
  <si>
    <t>3.000.000 üniv öğrenci sayısı
5% güzel sanatlar fakültesi
150.000 öğrenci</t>
  </si>
  <si>
    <t>600 atölye</t>
  </si>
  <si>
    <t>10.000 sanatçı</t>
  </si>
  <si>
    <t>Yıllık Toplam Pazar</t>
  </si>
  <si>
    <t>Satış noktası-öğretmenler arası network</t>
  </si>
  <si>
    <t>Perakende noktası</t>
  </si>
  <si>
    <t>Kullanan</t>
  </si>
  <si>
    <t>Öğrenci</t>
  </si>
  <si>
    <t>Satınalım</t>
  </si>
  <si>
    <t>Öğrenci-veli-okul</t>
  </si>
  <si>
    <t>Yönlendirici</t>
  </si>
  <si>
    <t>Öğretmen</t>
  </si>
  <si>
    <t>Yok</t>
  </si>
  <si>
    <t>Az bütçeli-fiyat önemli</t>
  </si>
  <si>
    <t>Orta + bütçe/ dayanıklılık önemli</t>
  </si>
  <si>
    <t>Orta + bütçe</t>
  </si>
  <si>
    <t>Beraber kullandıkları ek ürün</t>
  </si>
  <si>
    <t>Tuval, ekonomik fırça</t>
  </si>
  <si>
    <t>Tuval, ekonomik fırça, kağıt</t>
  </si>
  <si>
    <t>Orta kalite fırça</t>
  </si>
  <si>
    <t>Tuval, orta kalite fırça</t>
  </si>
  <si>
    <t>Yıl boyu/ hiç birzaman 
düzenli değil</t>
  </si>
  <si>
    <t>Yılda 2 lt</t>
  </si>
  <si>
    <t>Yılda 3 lt</t>
  </si>
  <si>
    <t>2.000 TL</t>
  </si>
  <si>
    <t>2.000.000 yetişkin</t>
  </si>
  <si>
    <t>10.000 amatör</t>
  </si>
  <si>
    <t>instagram, influencer event, perakende noktası, özel kurslar</t>
  </si>
  <si>
    <t>Yetişkin</t>
  </si>
  <si>
    <t>Influencer / hoca</t>
  </si>
  <si>
    <t>Orta + bütçe/acemi, riske etmek istemiyor</t>
  </si>
  <si>
    <t>Tuval/ ahşap mlz/ polyester mlz/ rulo fırça</t>
  </si>
  <si>
    <t>Tuval/şövale</t>
  </si>
  <si>
    <t>Şişe kullanım kolaylığı</t>
  </si>
  <si>
    <t>75 ( yumuşak plastik rahat sıkılıyor.)</t>
  </si>
  <si>
    <t>15- çok zor sıkılıyor.</t>
  </si>
  <si>
    <t>15 - zor sıkılıyor</t>
  </si>
  <si>
    <t>Koku1( kokmuyor) -100 ( kokulu)</t>
  </si>
  <si>
    <t>Renk sayısı</t>
  </si>
  <si>
    <t>Kapatıcılık (Koyu zemin)</t>
  </si>
  <si>
    <t>Yaklaşık 2 kat kapatıcı-pigment oranı yüksek</t>
  </si>
  <si>
    <t>Kapatıcılık  (1 ve 2. kat)</t>
  </si>
  <si>
    <t>2. kat performansı rakiplere göre daha iyi</t>
  </si>
  <si>
    <t>Cilalı yüzeylerde tutunma</t>
  </si>
  <si>
    <t>Homojen dağılım</t>
  </si>
  <si>
    <t>Kıvam1 ( akıcı)- 100 ( yoğun)</t>
  </si>
  <si>
    <t>Kuruma Hızı</t>
  </si>
  <si>
    <t>10 dk</t>
  </si>
  <si>
    <t>5-6 dk</t>
  </si>
  <si>
    <t xml:space="preserve">6 dk </t>
  </si>
  <si>
    <t>Renklerimiz 2 kat çok canlı</t>
  </si>
  <si>
    <t>Yerleşmiş markalara bağlılık yüksek</t>
  </si>
  <si>
    <t>Kopyalama oldukça kolay</t>
  </si>
  <si>
    <t>İşi bırakmak ithal mallarda eldeki stok ve son ödenen kira kadar</t>
  </si>
  <si>
    <t>İşi bırakmak boya üretiminde makine kadar yaklaşık $100K</t>
  </si>
  <si>
    <t>Ürün portfoyü oluşturmak için iki yöntem var; 1) ithalat 2) Üretim</t>
  </si>
  <si>
    <t>İthalat süreçlerine hakim olmak</t>
  </si>
  <si>
    <t>Private label için MOQ gerekli bu da en az 20.000 USD civarı</t>
  </si>
  <si>
    <t>Ambalaj tasarımı maliyetleri en az 3.000 usd</t>
  </si>
  <si>
    <t>Gümrük vergileri 6,5%</t>
  </si>
  <si>
    <t>Depolama maliyeti yıllık 12.000 USD</t>
  </si>
  <si>
    <t>Üretim zorlukları</t>
  </si>
  <si>
    <t>AR&amp;GE laboratuarında formül geliştirme</t>
  </si>
  <si>
    <t>İthalat veya yerli fason zorlukları</t>
  </si>
  <si>
    <t>Şişeleme MOQ maliyetleri</t>
  </si>
  <si>
    <t>Depolama maliyeti</t>
  </si>
  <si>
    <t>Yüksek miktar üretimin maliyetleri düşürmesi küçük firmalar için zordur</t>
  </si>
  <si>
    <t>Yasal zorunlu test ve belgeleme süreçleri</t>
  </si>
  <si>
    <t>İthal ürünlerde farklılaşma yerli argeden daha hızlı</t>
  </si>
  <si>
    <t>Markayı piyasaya yerleştirme ve tüketicinin güvenini kazanma uzun sürebilir</t>
  </si>
  <si>
    <t>İş alanından çıkış engelleri</t>
  </si>
  <si>
    <t>Sektör karlılığı 5-15% arasında, uzun vadede dayanmak için uzun soluklu sermaye gerek</t>
  </si>
  <si>
    <t>Tedarikçi değiştirme maliyetlerinin yüksek olması</t>
  </si>
  <si>
    <t>Tasarım ve teknoloji benzer ve sadakat doğuracak farklılık fazla bulunmuyor</t>
  </si>
  <si>
    <t>Ürün üretimi kolay olduğundan pazarda marka çok fazla</t>
  </si>
  <si>
    <t>Hammadde sürekli temini aksama ihtimali satış kaybına yol açabiliyor</t>
  </si>
  <si>
    <t>Yerli fason ve ithal fason Tedarikçi sayısı yüksek</t>
  </si>
  <si>
    <t>Tedarikçileri kaynağı ve sunum alternatifleri çok yüksek</t>
  </si>
  <si>
    <t>Çok renkli portföy satış hızlandırıcı olduğundan yüksek stok maliyeti</t>
  </si>
  <si>
    <t>Rekabet verileri net değil</t>
  </si>
  <si>
    <t>Pazarda oyuncu sayısı çok fazla</t>
  </si>
  <si>
    <t>Sürekli yeni ürün yaratılıyor. Sektör ürüne boğulmuş durumda</t>
  </si>
  <si>
    <t>Büyük rakiplerin finansal gücü hızlı hareket etmelerini sağlıyor</t>
  </si>
  <si>
    <t>Teknolojik ürünler en büyük tehdit</t>
  </si>
  <si>
    <t>Fırça ile boyama yapmayan daha kolay olan pastel boyaya yöneliyor</t>
  </si>
  <si>
    <t>Sektörün ana ürünü kurşun kalem ve silgi olduğundan su bazlı boya kullanımı sektörün nişi durumunda</t>
  </si>
  <si>
    <t>Müşteri sayısı ana kitleye (öğrenci) göre çok az</t>
  </si>
  <si>
    <t>Zorunlu kullanımdan ziyade keyfi kullanım daha fazla olduğundan sürekli reklam ile destekleme maliyeti doğuyor</t>
  </si>
  <si>
    <t>Bazı sektörlerde satış noktası 200.000 lere ulaşırken sektörün satış noktası adeti 35.000 civarı ve niş ürünler tahmini 10.000 noktada satılıyor</t>
  </si>
  <si>
    <t>Stok tutma eğilimi nakti daha dikkatli kullanmadan dolayı çok düştü</t>
  </si>
  <si>
    <t>Tedarik zincirindeki üyelerin ciddi bir geriye doğru entegrasyon tehdidi bulunuyor, kendi ithalatlarını yapıyor</t>
  </si>
  <si>
    <t>1-Sektöre Yeni giriş tehditleri</t>
  </si>
  <si>
    <t>3-Rekabetin yoğunluğu</t>
  </si>
  <si>
    <t>4-Alıcıların pazarlık gücü</t>
  </si>
  <si>
    <t>5-İkame malların (diğer sektörlerin) tehdidi</t>
  </si>
  <si>
    <t>12.000 TL</t>
  </si>
  <si>
    <t>30.000 TL</t>
  </si>
  <si>
    <t>45.000 TL</t>
  </si>
  <si>
    <t>Amatör ressam (Keyfi)</t>
  </si>
  <si>
    <t>Sanatçı (Zorunlu)</t>
  </si>
  <si>
    <t>Atölyede üretim yapanlar  (Zorunlu)</t>
  </si>
  <si>
    <t>Üniversite Güzel sanatlar (Zorunlu)</t>
  </si>
  <si>
    <t>Özel okullar (Zorunlu)</t>
  </si>
  <si>
    <t>Ev kullanıcıları (Keyfi)</t>
  </si>
  <si>
    <t>Su bazlı boya pazarı tahmini perakende büyüklüğü</t>
  </si>
  <si>
    <t>4000 TL</t>
  </si>
  <si>
    <t>8.000 TL</t>
  </si>
  <si>
    <t>Segment ismi</t>
  </si>
  <si>
    <t>Tanıtım noktası/ touch point</t>
  </si>
  <si>
    <t>Perakende noktası, atölye</t>
  </si>
  <si>
    <t>Ayırdığı bütçe</t>
  </si>
  <si>
    <t>Tahmini Pazar büyüme</t>
  </si>
  <si>
    <t>Fiyat</t>
  </si>
  <si>
    <t>Ürünümüzün avantajı/dezavantajı</t>
  </si>
  <si>
    <t>Güçlü tutunma</t>
  </si>
  <si>
    <t>Kıvamları sıvık değil yoğun</t>
  </si>
  <si>
    <t>Renk kartela büyüklüğü</t>
  </si>
  <si>
    <t>Sert şişe</t>
  </si>
  <si>
    <t>Avantajlı fiyat</t>
  </si>
  <si>
    <t>Tahmini Pazar büyümesi</t>
  </si>
  <si>
    <t>Fiyat indeksi</t>
  </si>
  <si>
    <t>Fiyat İndeksi</t>
  </si>
  <si>
    <t>Yıl boyu/ 
yazın hariç</t>
  </si>
  <si>
    <t>2-Tedarikçilerin pazarlık gücü</t>
  </si>
  <si>
    <t>Pandemic</t>
  </si>
  <si>
    <t>Finansal kriz</t>
  </si>
  <si>
    <t>Normalleşme</t>
  </si>
  <si>
    <t>Finansal kriz/Normalleşme</t>
  </si>
  <si>
    <t>Tutar</t>
  </si>
  <si>
    <t>Yuvarlama</t>
  </si>
  <si>
    <t>Yıllar</t>
  </si>
  <si>
    <t>Pazar payı (Adet)</t>
  </si>
  <si>
    <t>Toplam Pazar adet</t>
  </si>
  <si>
    <t>2023 Asgari ücret / kira oranı</t>
  </si>
  <si>
    <t>Hanehalkı bütçesinden en fazla pay konut ve kira harcamalarına ayrıldı</t>
  </si>
  <si>
    <t>Eğitim hizmetlerinin cüzdan payı 1% de kaldı</t>
  </si>
  <si>
    <t>Highlights/Öne çıkanlar</t>
  </si>
  <si>
    <t>Kiraların yükselmesi sebebiyle harcama öncelikleri değişmek durumunda kaldı.</t>
  </si>
  <si>
    <t>İçecek, gıda, ulaşım fiyatları arttı. Genel enflasyon yükseldi</t>
  </si>
  <si>
    <t>Bankaların kredi oranları da yükseldi. Firmaların fiyatlarına yansıdı.</t>
  </si>
  <si>
    <t>Özet olarak</t>
  </si>
  <si>
    <t>Yüksek fiyatlı ürünler öncelik olmaktan çıktı. Portfoydeki düşük fiyatlı ürünlerin satışı arttı.</t>
  </si>
  <si>
    <t>Strengths</t>
  </si>
  <si>
    <t>Ana ürün yanında sunulan yüksek çeşitlilikte ürünler</t>
  </si>
  <si>
    <t>Hızlı arge</t>
  </si>
  <si>
    <t>Havuzda argesi yapılmış ürünler</t>
  </si>
  <si>
    <t>Uzun marka bilinirlik geçmişi</t>
  </si>
  <si>
    <t>Dış piyasadaki müşterilerle iletişim</t>
  </si>
  <si>
    <t>6 kanallı geniş dağıtım ağı</t>
  </si>
  <si>
    <t>Yöneticilerin sektörde uzun geçmişi</t>
  </si>
  <si>
    <t>Yüksek üretim kapasitesi</t>
  </si>
  <si>
    <t>Oturmuş müşteri listesi</t>
  </si>
  <si>
    <t>Weaknesses</t>
  </si>
  <si>
    <t>Ana ürüne yüksek bağlılık</t>
  </si>
  <si>
    <t>Büyüyen veya genişleyen bir Pazar yerine niş bir pazarda çalışmak</t>
  </si>
  <si>
    <t>Premium ürünün sunulmaması markanın kalite algısını yükseltmiyor.</t>
  </si>
  <si>
    <t>Opportunities</t>
  </si>
  <si>
    <t>Genç kadronun dijitalleşmeye ayak uydurması</t>
  </si>
  <si>
    <t>Hobi ürünlerinin lüks görünümden çıkması</t>
  </si>
  <si>
    <t>Şehirleşmenin çok artmasıyla kullanımın da artması</t>
  </si>
  <si>
    <t>Threats</t>
  </si>
  <si>
    <t>Dış pazarlar için belgelendirme taleplerinin çeşitlenebilmesi</t>
  </si>
  <si>
    <t>Hammadde fiyatlarının dövize bağlı olması</t>
  </si>
  <si>
    <t>Büyük firmalar arasında fiyat rekabetinin belirginleşmesi</t>
  </si>
  <si>
    <t>Geleneksel Kırtasiye</t>
  </si>
  <si>
    <t>Hırdavat</t>
  </si>
  <si>
    <t>Gıda zinciri</t>
  </si>
  <si>
    <t>İhracat</t>
  </si>
  <si>
    <t>Online</t>
  </si>
  <si>
    <t>Route to market</t>
  </si>
  <si>
    <t>Cüro dağılımı</t>
  </si>
  <si>
    <t xml:space="preserve">Tekli ürün, ürün seti, </t>
  </si>
  <si>
    <t>promo set, yan ürünler</t>
  </si>
  <si>
    <t xml:space="preserve">Online a özel ürün </t>
  </si>
  <si>
    <t>setleri tüm markalarda var</t>
  </si>
  <si>
    <t>Rakip 2 nin hırdavat kanalında yok</t>
  </si>
  <si>
    <t>Rakip 3 daha küçük ambalaj kullanıyor</t>
  </si>
  <si>
    <t>Rakip 3 ün ihracat kadrosu yok</t>
  </si>
  <si>
    <t>Gıdada sadece biz varız</t>
  </si>
  <si>
    <t>Set ambalaj sunuluyor</t>
  </si>
  <si>
    <t>tüm markalarda bulunuyor</t>
  </si>
  <si>
    <t xml:space="preserve">Ana ürünlerde 50% ye </t>
  </si>
  <si>
    <t>varan iskonto yapıyor</t>
  </si>
  <si>
    <t>Rakip 2 ve 3</t>
  </si>
  <si>
    <t>Tanıtım</t>
  </si>
  <si>
    <t>Ürünler</t>
  </si>
  <si>
    <t>Dağıtım</t>
  </si>
  <si>
    <t>Key accountlar ile ortak</t>
  </si>
  <si>
    <t>iskonto çalışmaları yapılıyor</t>
  </si>
  <si>
    <t>Rakip 2 *25% iskonto</t>
  </si>
  <si>
    <t>Rakip 3 *30% iskonto</t>
  </si>
  <si>
    <t xml:space="preserve">Rakip 3 Küçük ambalaj ile 35% </t>
  </si>
  <si>
    <t>fiyat avantajı kazanıyor</t>
  </si>
  <si>
    <t>Rakip 2 danışman firma ile çalışıyor</t>
  </si>
  <si>
    <t>t. 1.25 mio TL ayırıyor</t>
  </si>
  <si>
    <t>Rakip 3 mağaza içi giydirme ve</t>
  </si>
  <si>
    <t xml:space="preserve">Rakip 2 teşhir standı ve dijitale </t>
  </si>
  <si>
    <t xml:space="preserve">toptancı hediyelerine </t>
  </si>
  <si>
    <t>t. 1.60 mio TL ayırıyor</t>
  </si>
  <si>
    <t>Bizim bütçemiz 1,4 mio TL</t>
  </si>
  <si>
    <t>Dijital reklam bütçesi</t>
  </si>
  <si>
    <t>Rakip 2 firması 300.000 TL</t>
  </si>
  <si>
    <t>Rakip 3 firması 450.000 TL</t>
  </si>
  <si>
    <t>Biz 400.000 TL</t>
  </si>
  <si>
    <t>Rakip 3 teşhire çok az bütçe ayırıyor.</t>
  </si>
  <si>
    <t>N/A</t>
  </si>
  <si>
    <t>Fiyat bilgisi edinilemedi</t>
  </si>
  <si>
    <t>SWOT analizi</t>
  </si>
  <si>
    <t>İhracat fuarlarının ikisine katılıyor</t>
  </si>
  <si>
    <t>Biz 2 farklı fuara katılacağız</t>
  </si>
  <si>
    <t>Satış noktası için hediye bütçesi</t>
  </si>
  <si>
    <t>Rakip 2: 3 mio TL (barcelona turu)</t>
  </si>
  <si>
    <t>Rakip 3: 1 mio TL (mini bayi toplantısı)</t>
  </si>
  <si>
    <t>Sektör ve Rekabet Analizi</t>
  </si>
  <si>
    <t>Ürün tipi: Su bazlı Boya</t>
  </si>
  <si>
    <t xml:space="preserve">Ürün tanımı: Su bazlı boyalar hem hobi amaçlı hem sanatsal eser üretme amaçlı kullanılır. Endüstriyel amaçlı değildir. </t>
  </si>
  <si>
    <t>Küçük şişelerde satılır. Ev, okul vb kullanımına uygun olması için kokusuzdur.</t>
  </si>
  <si>
    <t>Porter 5 güç sektör incelemesi</t>
  </si>
  <si>
    <t>Yıllara göre Tahmini satış adeti</t>
  </si>
  <si>
    <t>Dağıtım kanallarına göre rakip pazarlama karşılaştırması</t>
  </si>
  <si>
    <t>Kullanıcı Segmentasyon Ve Alışkanlıkları</t>
  </si>
  <si>
    <t>PESTEL Çevre Analizi</t>
  </si>
  <si>
    <t>İçerik</t>
  </si>
  <si>
    <t>1-Porter 5 güç sektör incelemesi</t>
  </si>
  <si>
    <t>2-Kullanıcı Segmentasyon Ve Alışkanlıkları</t>
  </si>
  <si>
    <t>3-Tahmini Pazar büyümesi</t>
  </si>
  <si>
    <t>5-PESTEL Çevre Analizi</t>
  </si>
  <si>
    <t>6-SWOT analizi</t>
  </si>
  <si>
    <t>7-Dağıtım kanallarına göre rakip pazarlama karşılaştırması</t>
  </si>
  <si>
    <t>4-Rakip Ürünler Birleşik analiz, satış ve pazar payı tahminleri</t>
  </si>
  <si>
    <t>Rakip Ürünler Birleşik analiz, satış ve pazar payı tahminleri</t>
  </si>
  <si>
    <t>Hazırlayan: Semih Arslan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</si>
</sst>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7" formatCode="&quot;₺&quot;#,##0.00;\-&quot;₺&quot;#,##0.00"/>
    <numFmt numFmtId="164" formatCode="&quot;₺&quot;#,##0"/>
  </numFmts>
  <fonts count="22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1"/>
      <name val="İnherit"/>
    </font>
    <font>
      <b/>
      <sz val="20"/>
      <color theme="1"/>
      <name val="Calibri"/>
      <family val="2"/>
      <charset val="162"/>
      <scheme val="minor"/>
    </font>
    <font>
      <b/>
      <sz val="16"/>
      <color theme="1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charset val="162"/>
      <scheme val="minor"/>
    </font>
    <font>
      <b/>
      <sz val="12"/>
      <color theme="4"/>
      <name val="Calibri"/>
      <family val="2"/>
      <charset val="162"/>
      <scheme val="minor"/>
    </font>
    <font>
      <sz val="3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0"/>
      <name val="Calibri"/>
      <family val="2"/>
      <charset val="162"/>
      <scheme val="minor"/>
    </font>
    <font>
      <b/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b/>
      <sz val="18"/>
      <color theme="1"/>
      <name val="Calibri"/>
      <family val="2"/>
      <charset val="162"/>
      <scheme val="minor"/>
    </font>
    <font>
      <sz val="16"/>
      <color theme="1"/>
      <name val="Calibri"/>
      <family val="2"/>
      <charset val="162"/>
      <scheme val="minor"/>
    </font>
    <font>
      <b/>
      <sz val="18"/>
      <color theme="1"/>
      <name val="İnherit"/>
      <charset val="162"/>
    </font>
  </fonts>
  <fills count="7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9" tint="0.59999389629810485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66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164" fontId="7" fillId="0" borderId="0" xfId="0" applyNumberFormat="1" applyFont="1"/>
    <xf numFmtId="164" fontId="8" fillId="0" borderId="0" xfId="0" applyNumberFormat="1" applyFont="1"/>
    <xf numFmtId="0" fontId="9" fillId="0" borderId="0" xfId="0" applyFont="1"/>
    <xf numFmtId="0" fontId="2" fillId="0" borderId="0" xfId="0" applyFont="1"/>
    <xf numFmtId="164" fontId="2" fillId="0" borderId="0" xfId="0" applyNumberFormat="1" applyFont="1"/>
    <xf numFmtId="10" fontId="0" fillId="0" borderId="0" xfId="0" applyNumberFormat="1"/>
    <xf numFmtId="0" fontId="10" fillId="2" borderId="0" xfId="0" applyFont="1" applyFill="1"/>
    <xf numFmtId="0" fontId="0" fillId="0" borderId="2" xfId="0" applyBorder="1"/>
    <xf numFmtId="0" fontId="0" fillId="0" borderId="2" xfId="0" applyBorder="1" applyAlignment="1">
      <alignment wrapText="1"/>
    </xf>
    <xf numFmtId="164" fontId="2" fillId="0" borderId="2" xfId="0" applyNumberFormat="1" applyFont="1" applyBorder="1" applyAlignment="1">
      <alignment horizontal="left" wrapText="1"/>
    </xf>
    <xf numFmtId="0" fontId="0" fillId="0" borderId="3" xfId="0" applyBorder="1"/>
    <xf numFmtId="0" fontId="13" fillId="3" borderId="3" xfId="0" applyFont="1" applyFill="1" applyBorder="1"/>
    <xf numFmtId="0" fontId="13" fillId="3" borderId="0" xfId="0" applyFont="1" applyFill="1"/>
    <xf numFmtId="0" fontId="12" fillId="0" borderId="3" xfId="0" applyFont="1" applyBorder="1"/>
    <xf numFmtId="0" fontId="11" fillId="0" borderId="0" xfId="0" applyFont="1" applyAlignment="1">
      <alignment vertical="center" textRotation="90"/>
    </xf>
    <xf numFmtId="0" fontId="14" fillId="4" borderId="1" xfId="0" applyFont="1" applyFill="1" applyBorder="1"/>
    <xf numFmtId="0" fontId="14" fillId="5" borderId="1" xfId="0" applyFont="1" applyFill="1" applyBorder="1"/>
    <xf numFmtId="0" fontId="0" fillId="0" borderId="0" xfId="0" applyAlignment="1">
      <alignment horizontal="right"/>
    </xf>
    <xf numFmtId="164" fontId="0" fillId="0" borderId="0" xfId="0" applyNumberFormat="1"/>
    <xf numFmtId="10" fontId="9" fillId="0" borderId="0" xfId="0" applyNumberFormat="1" applyFont="1"/>
    <xf numFmtId="0" fontId="15" fillId="0" borderId="0" xfId="0" applyFont="1"/>
    <xf numFmtId="0" fontId="13" fillId="0" borderId="0" xfId="0" applyFont="1" applyAlignment="1">
      <alignment horizontal="right"/>
    </xf>
    <xf numFmtId="0" fontId="16" fillId="0" borderId="0" xfId="0" applyFont="1"/>
    <xf numFmtId="10" fontId="13" fillId="0" borderId="0" xfId="0" applyNumberFormat="1" applyFont="1"/>
    <xf numFmtId="164" fontId="13" fillId="0" borderId="0" xfId="0" applyNumberFormat="1" applyFont="1"/>
    <xf numFmtId="0" fontId="12" fillId="0" borderId="0" xfId="0" applyFont="1" applyAlignment="1">
      <alignment horizontal="center"/>
    </xf>
    <xf numFmtId="0" fontId="12" fillId="0" borderId="0" xfId="0" applyFont="1" applyAlignment="1">
      <alignment horizontal="center" wrapText="1"/>
    </xf>
    <xf numFmtId="0" fontId="12" fillId="0" borderId="0" xfId="0" applyFont="1"/>
    <xf numFmtId="0" fontId="17" fillId="0" borderId="0" xfId="0" applyFont="1"/>
    <xf numFmtId="7" fontId="18" fillId="0" borderId="0" xfId="0" applyNumberFormat="1" applyFont="1" applyAlignment="1">
      <alignment horizontal="center"/>
    </xf>
    <xf numFmtId="0" fontId="14" fillId="0" borderId="0" xfId="0" applyFont="1"/>
    <xf numFmtId="0" fontId="12" fillId="0" borderId="4" xfId="0" applyFont="1" applyBorder="1"/>
    <xf numFmtId="7" fontId="12" fillId="0" borderId="5" xfId="0" applyNumberFormat="1" applyFont="1" applyBorder="1" applyAlignment="1">
      <alignment horizontal="center"/>
    </xf>
    <xf numFmtId="3" fontId="0" fillId="0" borderId="0" xfId="0" applyNumberFormat="1"/>
    <xf numFmtId="0" fontId="5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7" fillId="0" borderId="0" xfId="0" applyFont="1"/>
    <xf numFmtId="9" fontId="0" fillId="0" borderId="0" xfId="0" applyNumberFormat="1"/>
    <xf numFmtId="9" fontId="0" fillId="0" borderId="0" xfId="0" applyNumberFormat="1" applyAlignment="1">
      <alignment horizontal="center"/>
    </xf>
    <xf numFmtId="0" fontId="19" fillId="0" borderId="0" xfId="0" applyFont="1"/>
    <xf numFmtId="0" fontId="0" fillId="6" borderId="0" xfId="0" applyFill="1"/>
    <xf numFmtId="0" fontId="20" fillId="0" borderId="0" xfId="0" applyFont="1"/>
    <xf numFmtId="0" fontId="13" fillId="0" borderId="0" xfId="0" applyFont="1"/>
    <xf numFmtId="3" fontId="13" fillId="0" borderId="0" xfId="0" applyNumberFormat="1" applyFont="1"/>
    <xf numFmtId="0" fontId="21" fillId="0" borderId="0" xfId="0" applyFont="1"/>
    <xf numFmtId="0" fontId="2" fillId="0" borderId="0" xfId="0" applyFont="1" applyAlignment="1">
      <alignment horizontal="right"/>
    </xf>
    <xf numFmtId="14" fontId="0" fillId="0" borderId="0" xfId="0" applyNumberFormat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9" xfId="0" applyBorder="1" applyAlignment="1">
      <alignment horizontal="center" wrapText="1"/>
    </xf>
    <xf numFmtId="0" fontId="0" fillId="6" borderId="8" xfId="0" applyFill="1" applyBorder="1"/>
    <xf numFmtId="0" fontId="0" fillId="6" borderId="9" xfId="0" applyFill="1" applyBorder="1"/>
    <xf numFmtId="0" fontId="7" fillId="0" borderId="9" xfId="0" applyFont="1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6" xfId="0" applyBorder="1" applyAlignment="1">
      <alignment horizontal="center" wrapText="1"/>
    </xf>
    <xf numFmtId="0" fontId="7" fillId="0" borderId="8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title>
    <c:autoTitleDeleted val="0"/>
    <c:plotArea>
      <c:layout>
        <c:manualLayout>
          <c:layoutTarget val="inner"/>
          <c:xMode val="edge"/>
          <c:yMode val="edge"/>
          <c:x val="0.28637158009569791"/>
          <c:y val="0.13465347973371841"/>
          <c:w val="0.41173973623667409"/>
          <c:h val="0.69240661526305747"/>
        </c:manualLayout>
      </c:layout>
      <c:pieChart>
        <c:varyColors val="1"/>
        <c:ser>
          <c:idx val="0"/>
          <c:order val="0"/>
          <c:tx>
            <c:strRef>
              <c:f>'rekabet ve pazar analizi'!$H$84</c:f>
              <c:strCache>
                <c:ptCount val="1"/>
                <c:pt idx="0">
                  <c:v>Segment oranları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tint val="43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F31-4DB8-B0CB-E168421F5F5A}"/>
              </c:ext>
            </c:extLst>
          </c:dPt>
          <c:dPt>
            <c:idx val="1"/>
            <c:bubble3D val="0"/>
            <c:spPr>
              <a:solidFill>
                <a:schemeClr val="accent6">
                  <a:tint val="5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F31-4DB8-B0CB-E168421F5F5A}"/>
              </c:ext>
            </c:extLst>
          </c:dPt>
          <c:dPt>
            <c:idx val="2"/>
            <c:bubble3D val="0"/>
            <c:spPr>
              <a:solidFill>
                <a:schemeClr val="accent6">
                  <a:tint val="69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F31-4DB8-B0CB-E168421F5F5A}"/>
              </c:ext>
            </c:extLst>
          </c:dPt>
          <c:dPt>
            <c:idx val="3"/>
            <c:bubble3D val="0"/>
            <c:spPr>
              <a:solidFill>
                <a:schemeClr val="accent6">
                  <a:tint val="81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F31-4DB8-B0CB-E168421F5F5A}"/>
              </c:ext>
            </c:extLst>
          </c:dPt>
          <c:dPt>
            <c:idx val="4"/>
            <c:bubble3D val="0"/>
            <c:spPr>
              <a:solidFill>
                <a:schemeClr val="accent6">
                  <a:tint val="9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F31-4DB8-B0CB-E168421F5F5A}"/>
              </c:ext>
            </c:extLst>
          </c:dPt>
          <c:dPt>
            <c:idx val="5"/>
            <c:bubble3D val="0"/>
            <c:spPr>
              <a:solidFill>
                <a:schemeClr val="accent6">
                  <a:shade val="93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F31-4DB8-B0CB-E168421F5F5A}"/>
              </c:ext>
            </c:extLst>
          </c:dPt>
          <c:dPt>
            <c:idx val="6"/>
            <c:bubble3D val="0"/>
            <c:spPr>
              <a:solidFill>
                <a:schemeClr val="accent6">
                  <a:shade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3F31-4DB8-B0CB-E168421F5F5A}"/>
              </c:ext>
            </c:extLst>
          </c:dPt>
          <c:dPt>
            <c:idx val="7"/>
            <c:bubble3D val="0"/>
            <c:spPr>
              <a:solidFill>
                <a:schemeClr val="accent6">
                  <a:shade val="6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3F31-4DB8-B0CB-E168421F5F5A}"/>
              </c:ext>
            </c:extLst>
          </c:dPt>
          <c:dPt>
            <c:idx val="8"/>
            <c:bubble3D val="0"/>
            <c:spPr>
              <a:solidFill>
                <a:schemeClr val="accent6">
                  <a:shade val="5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3F31-4DB8-B0CB-E168421F5F5A}"/>
              </c:ext>
            </c:extLst>
          </c:dPt>
          <c:dPt>
            <c:idx val="9"/>
            <c:bubble3D val="0"/>
            <c:spPr>
              <a:solidFill>
                <a:schemeClr val="accent6">
                  <a:shade val="42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3F31-4DB8-B0CB-E168421F5F5A}"/>
              </c:ext>
            </c:extLst>
          </c:dPt>
          <c:dLbls>
            <c:dLbl>
              <c:idx val="5"/>
              <c:layout>
                <c:manualLayout>
                  <c:x val="0.33197498460840535"/>
                  <c:y val="0.13033448673587081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F31-4DB8-B0CB-E168421F5F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'rekabet ve pazar analizi'!$G$85:$G$94</c:f>
              <c:strCache>
                <c:ptCount val="7"/>
                <c:pt idx="0">
                  <c:v>Özel okullar (Zorunlu)</c:v>
                </c:pt>
                <c:pt idx="1">
                  <c:v>Üniversite Güzel sanatlar (Zorunlu)</c:v>
                </c:pt>
                <c:pt idx="2">
                  <c:v>Atölyede üretim yapanlar  (Zorunlu)</c:v>
                </c:pt>
                <c:pt idx="3">
                  <c:v>Sanatçı (Zorunlu)</c:v>
                </c:pt>
                <c:pt idx="4">
                  <c:v>Ev kullanıcıları (Keyfi)</c:v>
                </c:pt>
                <c:pt idx="5">
                  <c:v>Amatör ressam (Keyfi)</c:v>
                </c:pt>
                <c:pt idx="6">
                  <c:v>Su bazlı boya pazarı tahmini perakende büyüklüğü</c:v>
                </c:pt>
              </c:strCache>
            </c:strRef>
          </c:cat>
          <c:val>
            <c:numRef>
              <c:f>'rekabet ve pazar analizi'!$H$85:$H$94</c:f>
              <c:numCache>
                <c:formatCode>0.00%</c:formatCode>
                <c:ptCount val="10"/>
                <c:pt idx="0">
                  <c:v>0.35246727089627394</c:v>
                </c:pt>
                <c:pt idx="1">
                  <c:v>0.11329305135951662</c:v>
                </c:pt>
                <c:pt idx="2">
                  <c:v>1.1329305135951663E-3</c:v>
                </c:pt>
                <c:pt idx="3">
                  <c:v>2.8323262839879154E-2</c:v>
                </c:pt>
                <c:pt idx="4">
                  <c:v>0.50352467270896273</c:v>
                </c:pt>
                <c:pt idx="5">
                  <c:v>1.2588116817724068E-3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F31-4DB8-B0CB-E168421F5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'rekabet ve pazar analizi'!$A$185</c:f>
          <c:strCache>
            <c:ptCount val="1"/>
            <c:pt idx="0">
              <c:v>Yıllara göre Tahmini satış adeti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'rekabet ve pazar analizi'!$B$185</c:f>
              <c:strCache>
                <c:ptCount val="1"/>
                <c:pt idx="0">
                  <c:v>Ürünümüz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'rekabet ve pazar analizi'!$A$186:$A$194</c:f>
              <c:numCache>
                <c:formatCode>General</c:formatCode>
                <c:ptCount val="9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</c:numCache>
            </c:numRef>
          </c:cat>
          <c:val>
            <c:numRef>
              <c:f>'rekabet ve pazar analizi'!$B$186:$B$194</c:f>
              <c:numCache>
                <c:formatCode>#,##0</c:formatCode>
                <c:ptCount val="9"/>
                <c:pt idx="0">
                  <c:v>500000</c:v>
                </c:pt>
                <c:pt idx="1">
                  <c:v>550000</c:v>
                </c:pt>
                <c:pt idx="2">
                  <c:v>650000</c:v>
                </c:pt>
                <c:pt idx="3">
                  <c:v>750000</c:v>
                </c:pt>
                <c:pt idx="4">
                  <c:v>900000</c:v>
                </c:pt>
                <c:pt idx="5">
                  <c:v>950000</c:v>
                </c:pt>
                <c:pt idx="6">
                  <c:v>850000</c:v>
                </c:pt>
                <c:pt idx="7">
                  <c:v>800000</c:v>
                </c:pt>
                <c:pt idx="8">
                  <c:v>900000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AB-4470-8E02-E14ECBDE5CDC}"/>
            </c:ext>
          </c:extLst>
        </c:ser>
        <c:ser>
          <c:idx val="2"/>
          <c:order val="2"/>
          <c:tx>
            <c:strRef>
              <c:f>'rekabet ve pazar analizi'!$C$185</c:f>
              <c:strCache>
                <c:ptCount val="1"/>
                <c:pt idx="0">
                  <c:v>Rakip 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'rekabet ve pazar analizi'!$A$186:$A$194</c:f>
              <c:numCache>
                <c:formatCode>General</c:formatCode>
                <c:ptCount val="9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</c:numCache>
            </c:numRef>
          </c:cat>
          <c:val>
            <c:numRef>
              <c:f>'rekabet ve pazar analizi'!$C$186:$C$194</c:f>
              <c:numCache>
                <c:formatCode>#,##0</c:formatCode>
                <c:ptCount val="9"/>
                <c:pt idx="0">
                  <c:v>450000</c:v>
                </c:pt>
                <c:pt idx="1">
                  <c:v>495000</c:v>
                </c:pt>
                <c:pt idx="2">
                  <c:v>500000</c:v>
                </c:pt>
                <c:pt idx="3">
                  <c:v>550000</c:v>
                </c:pt>
                <c:pt idx="4">
                  <c:v>650000</c:v>
                </c:pt>
                <c:pt idx="5">
                  <c:v>600000</c:v>
                </c:pt>
                <c:pt idx="6">
                  <c:v>650000</c:v>
                </c:pt>
                <c:pt idx="7">
                  <c:v>650000</c:v>
                </c:pt>
                <c:pt idx="8">
                  <c:v>650000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AB-4470-8E02-E14ECBDE5CDC}"/>
            </c:ext>
          </c:extLst>
        </c:ser>
        <c:ser>
          <c:idx val="3"/>
          <c:order val="3"/>
          <c:tx>
            <c:strRef>
              <c:f>'rekabet ve pazar analizi'!$D$185</c:f>
              <c:strCache>
                <c:ptCount val="1"/>
                <c:pt idx="0">
                  <c:v>Rakip 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'rekabet ve pazar analizi'!$A$186:$A$194</c:f>
              <c:numCache>
                <c:formatCode>General</c:formatCode>
                <c:ptCount val="9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</c:numCache>
            </c:numRef>
          </c:cat>
          <c:val>
            <c:numRef>
              <c:f>'rekabet ve pazar analizi'!$D$186:$D$194</c:f>
              <c:numCache>
                <c:formatCode>#,##0</c:formatCode>
                <c:ptCount val="9"/>
                <c:pt idx="0">
                  <c:v>405000</c:v>
                </c:pt>
                <c:pt idx="1">
                  <c:v>445500</c:v>
                </c:pt>
                <c:pt idx="2">
                  <c:v>450000</c:v>
                </c:pt>
                <c:pt idx="3">
                  <c:v>495000</c:v>
                </c:pt>
                <c:pt idx="4">
                  <c:v>585000</c:v>
                </c:pt>
                <c:pt idx="5">
                  <c:v>540000</c:v>
                </c:pt>
                <c:pt idx="6">
                  <c:v>585000</c:v>
                </c:pt>
                <c:pt idx="7">
                  <c:v>585000</c:v>
                </c:pt>
                <c:pt idx="8">
                  <c:v>585000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8AB-4470-8E02-E14ECBDE5C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4291928"/>
        <c:axId val="71429768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'rekabet ve pazar analizi'!$A$185</c15:sqref>
                        </c15:formulaRef>
                      </c:ext>
                    </c:extLst>
                    <c:strCache>
                      <c:ptCount val="1"/>
                      <c:pt idx="0">
                        <c:v>Yıllara göre Tahmini satış adeti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/>
                    </a:solidFill>
                    <a:ln w="9525">
                      <a:solidFill>
                        <a:schemeClr val="accent1"/>
                      </a:solidFill>
                    </a:ln>
                    <a:effectLst/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'rekabet ve pazar analizi'!$A$186:$A$194</c15:sqref>
                        </c15:formulaRef>
                      </c:ext>
                    </c:extLst>
                    <c:numCache>
                      <c:formatCode>General</c:formatCode>
                      <c:ptCount val="9"/>
                      <c:pt idx="0">
                        <c:v>2018</c:v>
                      </c:pt>
                      <c:pt idx="1">
                        <c:v>2019</c:v>
                      </c:pt>
                      <c:pt idx="2">
                        <c:v>2020</c:v>
                      </c:pt>
                      <c:pt idx="3">
                        <c:v>2021</c:v>
                      </c:pt>
                      <c:pt idx="4">
                        <c:v>2022</c:v>
                      </c:pt>
                      <c:pt idx="5">
                        <c:v>2023</c:v>
                      </c:pt>
                      <c:pt idx="6">
                        <c:v>2024</c:v>
                      </c:pt>
                      <c:pt idx="7">
                        <c:v>2025</c:v>
                      </c:pt>
                      <c:pt idx="8">
                        <c:v>2026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'rekabet ve pazar analizi'!$A$186:$A$194</c15:sqref>
                        </c15:formulaRef>
                      </c:ext>
                    </c:extLst>
                    <c:numCache>
                      <c:formatCode>General</c:formatCode>
                      <c:ptCount val="9"/>
                      <c:pt idx="0">
                        <c:v>2018</c:v>
                      </c:pt>
                      <c:pt idx="1">
                        <c:v>2019</c:v>
                      </c:pt>
                      <c:pt idx="2">
                        <c:v>2020</c:v>
                      </c:pt>
                      <c:pt idx="3">
                        <c:v>2021</c:v>
                      </c:pt>
                      <c:pt idx="4">
                        <c:v>2022</c:v>
                      </c:pt>
                      <c:pt idx="5">
                        <c:v>2023</c:v>
                      </c:pt>
                      <c:pt idx="6">
                        <c:v>2024</c:v>
                      </c:pt>
                      <c:pt idx="7">
                        <c:v>2025</c:v>
                      </c:pt>
                      <c:pt idx="8">
                        <c:v>2026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D8AB-4470-8E02-E14ECBDE5CDC}"/>
                  </c:ext>
                </c:extLst>
              </c15:ser>
            </c15:filteredLineSeries>
          </c:ext>
        </c:extLst>
      </c:lineChart>
      <c:catAx>
        <c:axId val="714291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714297688"/>
        <c:crosses val="autoZero"/>
        <c:auto val="1"/>
        <c:lblAlgn val="ctr"/>
        <c:lblOffset val="100"/>
        <c:noMultiLvlLbl val="0"/>
      </c:catAx>
      <c:valAx>
        <c:axId val="714297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714291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'rekabet ve pazar analizi'!$A$199</c:f>
          <c:strCache>
            <c:ptCount val="1"/>
            <c:pt idx="0">
              <c:v>Pazar payı (Adet)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1B2-4E4F-8203-8474F597B4BE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1B2-4E4F-8203-8474F597B4BE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1B2-4E4F-8203-8474F597B4BE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DC9DDE67-6EAE-406F-9FCF-75A0AB1AEB2E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; </a:t>
                    </a:r>
                    <a:fld id="{97A212B3-A4CA-42B1-8181-1E3370395BF0}" type="VALUE">
                      <a:rPr lang="en-US" baseline="0"/>
                      <a:pPr/>
                      <a:t>[DEĞER]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D1B2-4E4F-8203-8474F597B4B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DAC6378A-3530-4103-B24E-B54B83D1B445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; </a:t>
                    </a:r>
                    <a:fld id="{606AD770-0D4E-4D33-B8F2-F314E75FABAF}" type="VALUE">
                      <a:rPr lang="en-US" baseline="0"/>
                      <a:pPr/>
                      <a:t>[DEĞER]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D1B2-4E4F-8203-8474F597B4B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8151AF17-8866-4726-9454-EDDB0891C487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; </a:t>
                    </a:r>
                    <a:fld id="{BAF1EA13-5EA6-4C3D-A3B1-4555007F542A}" type="VALUE">
                      <a:rPr lang="en-US" baseline="0"/>
                      <a:pPr/>
                      <a:t>[DEĞER]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D1B2-4E4F-8203-8474F597B4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howDataLabelsRange val="1"/>
              </c:ext>
            </c:extLst>
          </c:dLbls>
          <c:val>
            <c:numRef>
              <c:f>'rekabet ve pazar analizi'!$B$206:$D$206</c:f>
              <c:numCache>
                <c:formatCode>0.00%</c:formatCode>
                <c:ptCount val="3"/>
                <c:pt idx="0">
                  <c:v>0.407673860911271</c:v>
                </c:pt>
                <c:pt idx="1">
                  <c:v>0.3117505995203837</c:v>
                </c:pt>
                <c:pt idx="2">
                  <c:v>0.2805755395683453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'rekabet ve pazar analizi'!$B$199:$D$199</c15:f>
                <c15:dlblRangeCache>
                  <c:ptCount val="3"/>
                  <c:pt idx="0">
                    <c:v>Ürünümüz</c:v>
                  </c:pt>
                  <c:pt idx="1">
                    <c:v>Rakip 1</c:v>
                  </c:pt>
                  <c:pt idx="2">
                    <c:v>Rakip 2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6-D1B2-4E4F-8203-8474F597B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'rekabet ve pazar analizi'!$B$98:$B$106</c:f>
              <c:numCache>
                <c:formatCode>General</c:formatCode>
                <c:ptCount val="9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</c:numCache>
            </c:numRef>
          </c:cat>
          <c:val>
            <c:numRef>
              <c:f>'rekabet ve pazar analizi'!$C$98:$C$106</c:f>
              <c:numCache>
                <c:formatCode>"₺"#,##0</c:formatCode>
                <c:ptCount val="9"/>
                <c:pt idx="0">
                  <c:v>5903251200.0000038</c:v>
                </c:pt>
                <c:pt idx="1">
                  <c:v>6559168000.0000038</c:v>
                </c:pt>
                <c:pt idx="2">
                  <c:v>8198960000.0000038</c:v>
                </c:pt>
                <c:pt idx="3">
                  <c:v>7453600000.0000029</c:v>
                </c:pt>
                <c:pt idx="4">
                  <c:v>6776000000.0000019</c:v>
                </c:pt>
                <c:pt idx="5">
                  <c:v>6160000000.000001</c:v>
                </c:pt>
                <c:pt idx="6">
                  <c:v>5600000000</c:v>
                </c:pt>
                <c:pt idx="7">
                  <c:v>5880000000</c:v>
                </c:pt>
                <c:pt idx="8">
                  <c:v>6174000000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AD-4475-B0D5-B403B63B22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53277864"/>
        <c:axId val="852556080"/>
      </c:lineChart>
      <c:catAx>
        <c:axId val="85327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852556080"/>
        <c:crosses val="autoZero"/>
        <c:auto val="1"/>
        <c:lblAlgn val="ctr"/>
        <c:lblOffset val="100"/>
        <c:noMultiLvlLbl val="0"/>
      </c:catAx>
      <c:valAx>
        <c:axId val="852556080"/>
        <c:scaling>
          <c:orientation val="minMax"/>
        </c:scaling>
        <c:delete val="1"/>
        <c:axPos val="l"/>
        <c:numFmt formatCode="&quot;₺&quot;#,##0" sourceLinked="1"/>
        <c:majorTickMark val="none"/>
        <c:minorTickMark val="none"/>
        <c:tickLblPos val="nextTo"/>
        <c:crossAx val="853277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'rekabet ve pazar analizi'!$B$98:$B$106</c:f>
              <c:numCache>
                <c:formatCode>General</c:formatCode>
                <c:ptCount val="9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</c:numCache>
            </c:numRef>
          </c:cat>
          <c:val>
            <c:numRef>
              <c:f>'rekabet ve pazar analizi'!$D$98:$D$106</c:f>
              <c:numCache>
                <c:formatCode>"₺"#,##0</c:formatCode>
                <c:ptCount val="9"/>
                <c:pt idx="0">
                  <c:v>1897473600.0000012</c:v>
                </c:pt>
                <c:pt idx="1">
                  <c:v>2108304000.0000012</c:v>
                </c:pt>
                <c:pt idx="2">
                  <c:v>2635380000.0000014</c:v>
                </c:pt>
                <c:pt idx="3">
                  <c:v>2395800000.000001</c:v>
                </c:pt>
                <c:pt idx="4">
                  <c:v>2178000000.0000005</c:v>
                </c:pt>
                <c:pt idx="5">
                  <c:v>1980000000.0000002</c:v>
                </c:pt>
                <c:pt idx="6">
                  <c:v>1800000000</c:v>
                </c:pt>
                <c:pt idx="7">
                  <c:v>1890000000</c:v>
                </c:pt>
                <c:pt idx="8">
                  <c:v>1984500000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05-40FD-9552-E5EC3D97A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53277864"/>
        <c:axId val="852556080"/>
      </c:lineChart>
      <c:catAx>
        <c:axId val="85327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852556080"/>
        <c:crosses val="autoZero"/>
        <c:auto val="1"/>
        <c:lblAlgn val="ctr"/>
        <c:lblOffset val="100"/>
        <c:noMultiLvlLbl val="0"/>
      </c:catAx>
      <c:valAx>
        <c:axId val="852556080"/>
        <c:scaling>
          <c:orientation val="minMax"/>
        </c:scaling>
        <c:delete val="1"/>
        <c:axPos val="l"/>
        <c:numFmt formatCode="&quot;₺&quot;#,##0" sourceLinked="1"/>
        <c:majorTickMark val="none"/>
        <c:minorTickMark val="none"/>
        <c:tickLblPos val="nextTo"/>
        <c:crossAx val="853277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'rekabet ve pazar analizi'!$B$98:$B$106</c:f>
              <c:numCache>
                <c:formatCode>General</c:formatCode>
                <c:ptCount val="9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</c:numCache>
            </c:numRef>
          </c:cat>
          <c:val>
            <c:numRef>
              <c:f>'rekabet ve pazar analizi'!$E$98:$E$106</c:f>
              <c:numCache>
                <c:formatCode>"₺"#,##0</c:formatCode>
                <c:ptCount val="9"/>
                <c:pt idx="0">
                  <c:v>18974736.000000007</c:v>
                </c:pt>
                <c:pt idx="1">
                  <c:v>21083040.000000007</c:v>
                </c:pt>
                <c:pt idx="2">
                  <c:v>26353800.000000007</c:v>
                </c:pt>
                <c:pt idx="3">
                  <c:v>23958000.000000004</c:v>
                </c:pt>
                <c:pt idx="4">
                  <c:v>21780000</c:v>
                </c:pt>
                <c:pt idx="5">
                  <c:v>19800000</c:v>
                </c:pt>
                <c:pt idx="6">
                  <c:v>18000000</c:v>
                </c:pt>
                <c:pt idx="7">
                  <c:v>18900000</c:v>
                </c:pt>
                <c:pt idx="8">
                  <c:v>19845000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98-46A2-AB61-D968B01739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53277864"/>
        <c:axId val="852556080"/>
      </c:lineChart>
      <c:catAx>
        <c:axId val="85327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852556080"/>
        <c:crosses val="autoZero"/>
        <c:auto val="1"/>
        <c:lblAlgn val="ctr"/>
        <c:lblOffset val="100"/>
        <c:noMultiLvlLbl val="0"/>
      </c:catAx>
      <c:valAx>
        <c:axId val="852556080"/>
        <c:scaling>
          <c:orientation val="minMax"/>
        </c:scaling>
        <c:delete val="1"/>
        <c:axPos val="l"/>
        <c:numFmt formatCode="&quot;₺&quot;#,##0" sourceLinked="1"/>
        <c:majorTickMark val="none"/>
        <c:minorTickMark val="none"/>
        <c:tickLblPos val="nextTo"/>
        <c:crossAx val="853277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'rekabet ve pazar analizi'!$B$98:$B$106</c:f>
              <c:numCache>
                <c:formatCode>General</c:formatCode>
                <c:ptCount val="9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</c:numCache>
            </c:numRef>
          </c:cat>
          <c:val>
            <c:numRef>
              <c:f>'rekabet ve pazar analizi'!$F$98:$F$106</c:f>
              <c:numCache>
                <c:formatCode>"₺"#,##0</c:formatCode>
                <c:ptCount val="9"/>
                <c:pt idx="0">
                  <c:v>474368400.0000003</c:v>
                </c:pt>
                <c:pt idx="1">
                  <c:v>527076000.0000003</c:v>
                </c:pt>
                <c:pt idx="2">
                  <c:v>658845000.00000036</c:v>
                </c:pt>
                <c:pt idx="3">
                  <c:v>598950000.00000024</c:v>
                </c:pt>
                <c:pt idx="4">
                  <c:v>544500000.00000012</c:v>
                </c:pt>
                <c:pt idx="5">
                  <c:v>495000000.00000006</c:v>
                </c:pt>
                <c:pt idx="6">
                  <c:v>450000000</c:v>
                </c:pt>
                <c:pt idx="7">
                  <c:v>472500000</c:v>
                </c:pt>
                <c:pt idx="8">
                  <c:v>496125000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7B-49AB-99E8-7D54F90B05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53277864"/>
        <c:axId val="852556080"/>
      </c:lineChart>
      <c:catAx>
        <c:axId val="85327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852556080"/>
        <c:crosses val="autoZero"/>
        <c:auto val="1"/>
        <c:lblAlgn val="ctr"/>
        <c:lblOffset val="100"/>
        <c:noMultiLvlLbl val="0"/>
      </c:catAx>
      <c:valAx>
        <c:axId val="852556080"/>
        <c:scaling>
          <c:orientation val="minMax"/>
        </c:scaling>
        <c:delete val="1"/>
        <c:axPos val="l"/>
        <c:numFmt formatCode="&quot;₺&quot;#,##0" sourceLinked="1"/>
        <c:majorTickMark val="none"/>
        <c:minorTickMark val="none"/>
        <c:tickLblPos val="nextTo"/>
        <c:crossAx val="853277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'rekabet ve pazar analizi'!$B$98:$B$106</c:f>
              <c:numCache>
                <c:formatCode>General</c:formatCode>
                <c:ptCount val="9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</c:numCache>
            </c:numRef>
          </c:cat>
          <c:val>
            <c:numRef>
              <c:f>'rekabet ve pazar analizi'!$G$98:$G$106</c:f>
              <c:numCache>
                <c:formatCode>"₺"#,##0</c:formatCode>
                <c:ptCount val="9"/>
                <c:pt idx="0">
                  <c:v>8433216000</c:v>
                </c:pt>
                <c:pt idx="1">
                  <c:v>9370240000</c:v>
                </c:pt>
                <c:pt idx="2">
                  <c:v>11712800000</c:v>
                </c:pt>
                <c:pt idx="3">
                  <c:v>10648000000</c:v>
                </c:pt>
                <c:pt idx="4">
                  <c:v>9680000000</c:v>
                </c:pt>
                <c:pt idx="5">
                  <c:v>8800000000</c:v>
                </c:pt>
                <c:pt idx="6">
                  <c:v>8000000000</c:v>
                </c:pt>
                <c:pt idx="7">
                  <c:v>8400000000</c:v>
                </c:pt>
                <c:pt idx="8">
                  <c:v>8820000000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DD-4C09-A7BA-23E522272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53277864"/>
        <c:axId val="852556080"/>
      </c:lineChart>
      <c:catAx>
        <c:axId val="85327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852556080"/>
        <c:crosses val="autoZero"/>
        <c:auto val="1"/>
        <c:lblAlgn val="ctr"/>
        <c:lblOffset val="100"/>
        <c:noMultiLvlLbl val="0"/>
      </c:catAx>
      <c:valAx>
        <c:axId val="852556080"/>
        <c:scaling>
          <c:orientation val="minMax"/>
        </c:scaling>
        <c:delete val="1"/>
        <c:axPos val="l"/>
        <c:numFmt formatCode="&quot;₺&quot;#,##0" sourceLinked="1"/>
        <c:majorTickMark val="none"/>
        <c:minorTickMark val="none"/>
        <c:tickLblPos val="nextTo"/>
        <c:crossAx val="853277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'rekabet ve pazar analizi'!$B$98:$B$106</c:f>
              <c:numCache>
                <c:formatCode>General</c:formatCode>
                <c:ptCount val="9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</c:numCache>
            </c:numRef>
          </c:cat>
          <c:val>
            <c:numRef>
              <c:f>'rekabet ve pazar analizi'!$H$98:$H$106</c:f>
              <c:numCache>
                <c:formatCode>"₺"#,##0</c:formatCode>
                <c:ptCount val="9"/>
                <c:pt idx="0">
                  <c:v>21083040.000000011</c:v>
                </c:pt>
                <c:pt idx="1">
                  <c:v>23425600.000000011</c:v>
                </c:pt>
                <c:pt idx="2">
                  <c:v>29282000.000000011</c:v>
                </c:pt>
                <c:pt idx="3">
                  <c:v>26620000.000000007</c:v>
                </c:pt>
                <c:pt idx="4">
                  <c:v>24200000.000000004</c:v>
                </c:pt>
                <c:pt idx="5">
                  <c:v>22000000</c:v>
                </c:pt>
                <c:pt idx="6">
                  <c:v>20000000</c:v>
                </c:pt>
                <c:pt idx="7">
                  <c:v>21000000</c:v>
                </c:pt>
                <c:pt idx="8">
                  <c:v>22050000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80-4D79-AB47-45402BC59C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53277864"/>
        <c:axId val="852556080"/>
      </c:lineChart>
      <c:catAx>
        <c:axId val="85327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852556080"/>
        <c:crosses val="autoZero"/>
        <c:auto val="1"/>
        <c:lblAlgn val="ctr"/>
        <c:lblOffset val="100"/>
        <c:noMultiLvlLbl val="0"/>
      </c:catAx>
      <c:valAx>
        <c:axId val="852556080"/>
        <c:scaling>
          <c:orientation val="minMax"/>
        </c:scaling>
        <c:delete val="1"/>
        <c:axPos val="l"/>
        <c:numFmt formatCode="&quot;₺&quot;#,##0" sourceLinked="1"/>
        <c:majorTickMark val="none"/>
        <c:minorTickMark val="none"/>
        <c:tickLblPos val="nextTo"/>
        <c:crossAx val="853277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5ABF72FC-D69D-4FE8-8EF1-BE45ED844317}" type="CELLRANGE">
                      <a:rPr lang="en-US"/>
                      <a:pPr/>
                      <a:t>[CELLRANGE]</a:t>
                    </a:fld>
                    <a:endParaRPr lang="tr-T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326B-423E-A337-2670EA13233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CB15E040-63C8-4D5A-A4C1-20C7B84090CF}" type="CELLRANGE">
                      <a:rPr lang="tr-TR"/>
                      <a:pPr/>
                      <a:t>[CELLRANGE]</a:t>
                    </a:fld>
                    <a:endParaRPr lang="tr-T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326B-423E-A337-2670EA13233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E05B5CEC-B006-48C6-AD8C-2DF0D3BAFE46}" type="CELLRANGE">
                      <a:rPr lang="tr-TR"/>
                      <a:pPr/>
                      <a:t>[CELLRANGE]</a:t>
                    </a:fld>
                    <a:endParaRPr lang="tr-T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326B-423E-A337-2670EA13233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27150963-035A-422A-A237-F6BDAC140569}" type="CELLRANGE">
                      <a:rPr lang="tr-TR"/>
                      <a:pPr/>
                      <a:t>[CELLRANGE]</a:t>
                    </a:fld>
                    <a:endParaRPr lang="tr-T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326B-423E-A337-2670EA13233F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CEA86CDD-A58F-4A27-BE7D-7F397DED301B}" type="CELLRANGE">
                      <a:rPr lang="tr-TR"/>
                      <a:pPr/>
                      <a:t>[CELLRANGE]</a:t>
                    </a:fld>
                    <a:endParaRPr lang="tr-T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326B-423E-A337-2670EA13233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F4315CA3-9A0E-4223-9A76-19233A88C63A}" type="CELLRANGE">
                      <a:rPr lang="tr-TR"/>
                      <a:pPr/>
                      <a:t>[CELLRANGE]</a:t>
                    </a:fld>
                    <a:endParaRPr lang="tr-T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326B-423E-A337-2670EA13233F}"/>
                </c:ext>
              </c:extLst>
            </c:dLbl>
            <c:dLbl>
              <c:idx val="6"/>
              <c:layout>
                <c:manualLayout>
                  <c:x val="9.3632958801498131E-3"/>
                  <c:y val="-6.5040650406504114E-2"/>
                </c:manualLayout>
              </c:layout>
              <c:tx>
                <c:rich>
                  <a:bodyPr/>
                  <a:lstStyle/>
                  <a:p>
                    <a:fld id="{0AE19876-69C0-403C-B2CD-1DB18C946190}" type="CELLRANGE">
                      <a:rPr lang="en-US"/>
                      <a:pPr/>
                      <a:t>[CELLRANGE]</a:t>
                    </a:fld>
                    <a:endParaRPr lang="tr-T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326B-423E-A337-2670EA13233F}"/>
                </c:ext>
              </c:extLst>
            </c:dLbl>
            <c:dLbl>
              <c:idx val="7"/>
              <c:layout>
                <c:manualLayout>
                  <c:x val="0"/>
                  <c:y val="-5.4200542005420106E-2"/>
                </c:manualLayout>
              </c:layout>
              <c:tx>
                <c:rich>
                  <a:bodyPr/>
                  <a:lstStyle/>
                  <a:p>
                    <a:fld id="{A58C5CF3-BF8B-4F0C-8689-F41424EDAF2C}" type="CELLRANGE">
                      <a:rPr lang="en-US"/>
                      <a:pPr/>
                      <a:t>[CELLRANGE]</a:t>
                    </a:fld>
                    <a:endParaRPr lang="tr-T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326B-423E-A337-2670EA13233F}"/>
                </c:ext>
              </c:extLst>
            </c:dLbl>
            <c:dLbl>
              <c:idx val="8"/>
              <c:layout>
                <c:manualLayout>
                  <c:x val="-1.0080066830267376E-16"/>
                  <c:y val="-8.4210479784235542E-2"/>
                </c:manualLayout>
              </c:layout>
              <c:tx>
                <c:rich>
                  <a:bodyPr/>
                  <a:lstStyle/>
                  <a:p>
                    <a:fld id="{203C7F44-4675-4EBC-AA37-0CC8239737BE}" type="CELLRANGE">
                      <a:rPr lang="en-US"/>
                      <a:pPr/>
                      <a:t>[CELLRANGE]</a:t>
                    </a:fld>
                    <a:endParaRPr lang="tr-T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326B-423E-A337-2670EA1323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'rekabet ve pazar analizi'!$B$98:$B$106</c:f>
              <c:numCache>
                <c:formatCode>General</c:formatCode>
                <c:ptCount val="9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</c:numCache>
            </c:numRef>
          </c:cat>
          <c:val>
            <c:numRef>
              <c:f>'rekabet ve pazar analizi'!$B$139:$B$147</c:f>
              <c:numCache>
                <c:formatCode>#,##0</c:formatCode>
                <c:ptCount val="9"/>
                <c:pt idx="0">
                  <c:v>16748366976</c:v>
                </c:pt>
                <c:pt idx="1">
                  <c:v>18609296640</c:v>
                </c:pt>
                <c:pt idx="2">
                  <c:v>23261620800</c:v>
                </c:pt>
                <c:pt idx="3">
                  <c:v>21146928000</c:v>
                </c:pt>
                <c:pt idx="4">
                  <c:v>19224480000</c:v>
                </c:pt>
                <c:pt idx="5">
                  <c:v>17476800000</c:v>
                </c:pt>
                <c:pt idx="6">
                  <c:v>15888000000</c:v>
                </c:pt>
                <c:pt idx="7">
                  <c:v>16682400000</c:v>
                </c:pt>
                <c:pt idx="8">
                  <c:v>16682400000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'rekabet ve pazar analizi'!$C$139:$C$147</c15:f>
                <c15:dlblRangeCache>
                  <c:ptCount val="9"/>
                  <c:pt idx="0">
                    <c:v>17 Milyr TL</c:v>
                  </c:pt>
                  <c:pt idx="1">
                    <c:v>19 Milyr TL</c:v>
                  </c:pt>
                  <c:pt idx="2">
                    <c:v>23 Milyr TL</c:v>
                  </c:pt>
                  <c:pt idx="3">
                    <c:v>21 Milyr TL</c:v>
                  </c:pt>
                  <c:pt idx="4">
                    <c:v>19 Milyr TL</c:v>
                  </c:pt>
                  <c:pt idx="5">
                    <c:v>17 Milyr TL</c:v>
                  </c:pt>
                  <c:pt idx="6">
                    <c:v>16 Milyr TL</c:v>
                  </c:pt>
                  <c:pt idx="7">
                    <c:v>17 Milyr TL</c:v>
                  </c:pt>
                  <c:pt idx="8">
                    <c:v>17 Milyr TL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9-326B-423E-A337-2670EA1323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53277864"/>
        <c:axId val="852556080"/>
      </c:lineChart>
      <c:catAx>
        <c:axId val="85327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852556080"/>
        <c:crosses val="autoZero"/>
        <c:auto val="1"/>
        <c:lblAlgn val="ctr"/>
        <c:lblOffset val="100"/>
        <c:noMultiLvlLbl val="0"/>
      </c:catAx>
      <c:valAx>
        <c:axId val="852556080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853277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accent5"/>
              </a:solidFill>
              <a:latin typeface="+mn-lt"/>
              <a:ea typeface="+mn-ea"/>
              <a:cs typeface="+mn-cs"/>
            </a:defRPr>
          </a:pPr>
          <a:endParaRPr lang="tr-TR"/>
        </a:p>
      </c:txPr>
    </c:title>
    <c:autoTitleDeleted val="0"/>
    <c:plotArea>
      <c:layout>
        <c:manualLayout>
          <c:layoutTarget val="inner"/>
          <c:xMode val="edge"/>
          <c:yMode val="edge"/>
          <c:x val="0.19973537419972037"/>
          <c:y val="0.17171296296296296"/>
          <c:w val="0.61334873794981237"/>
          <c:h val="0.7773611111111110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'rekabet ve pazar analizi'!$C$171</c:f>
              <c:strCache>
                <c:ptCount val="1"/>
                <c:pt idx="0">
                  <c:v>Fiyat İndeksi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31A-4BDA-98E7-E2CEF610CCC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'rekabet ve pazar analizi'!$B$172:$B$174</c:f>
              <c:strCache>
                <c:ptCount val="3"/>
                <c:pt idx="0">
                  <c:v>Ürünümüz</c:v>
                </c:pt>
                <c:pt idx="1">
                  <c:v>Rakip 2</c:v>
                </c:pt>
                <c:pt idx="2">
                  <c:v>Rakip 1</c:v>
                </c:pt>
              </c:strCache>
            </c:strRef>
          </c:cat>
          <c:val>
            <c:numRef>
              <c:f>'rekabet ve pazar analizi'!$C$172:$C$174</c:f>
              <c:numCache>
                <c:formatCode>"₺"#,##0.00_);\("₺"#,##0.00\)</c:formatCode>
                <c:ptCount val="3"/>
                <c:pt idx="0">
                  <c:v>170</c:v>
                </c:pt>
                <c:pt idx="1">
                  <c:v>230</c:v>
                </c:pt>
                <c:pt idx="2">
                  <c:v>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1A-4BDA-98E7-E2CEF610CC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853988408"/>
        <c:axId val="853984448"/>
      </c:barChart>
      <c:catAx>
        <c:axId val="8539884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853984448"/>
        <c:crosses val="autoZero"/>
        <c:auto val="1"/>
        <c:lblAlgn val="ctr"/>
        <c:lblOffset val="100"/>
        <c:noMultiLvlLbl val="0"/>
      </c:catAx>
      <c:valAx>
        <c:axId val="853984448"/>
        <c:scaling>
          <c:orientation val="minMax"/>
        </c:scaling>
        <c:delete val="1"/>
        <c:axPos val="b"/>
        <c:numFmt formatCode="&quot;₺&quot;#,##0.00_);\(&quot;₺&quot;#,##0.00\)" sourceLinked="1"/>
        <c:majorTickMark val="out"/>
        <c:minorTickMark val="none"/>
        <c:tickLblPos val="nextTo"/>
        <c:crossAx val="853988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2.jpeg"/><Relationship Id="rId18" Type="http://schemas.openxmlformats.org/officeDocument/2006/relationships/image" Target="../media/image17.png"/><Relationship Id="rId26" Type="http://schemas.openxmlformats.org/officeDocument/2006/relationships/image" Target="../media/image18.jpeg"/><Relationship Id="rId39" Type="http://schemas.openxmlformats.org/officeDocument/2006/relationships/image" Target="../media/image28.jpeg"/><Relationship Id="rId3" Type="http://schemas.openxmlformats.org/officeDocument/2006/relationships/image" Target="../media/image3.png"/><Relationship Id="rId21" Type="http://schemas.openxmlformats.org/officeDocument/2006/relationships/chart" Target="../charts/chart4.xml"/><Relationship Id="rId34" Type="http://schemas.openxmlformats.org/officeDocument/2006/relationships/image" Target="../media/image23.png"/><Relationship Id="rId42" Type="http://schemas.openxmlformats.org/officeDocument/2006/relationships/image" Target="../media/image31.png"/><Relationship Id="rId7" Type="http://schemas.openxmlformats.org/officeDocument/2006/relationships/image" Target="../media/image7.png"/><Relationship Id="rId12" Type="http://schemas.openxmlformats.org/officeDocument/2006/relationships/image" Target="../media/image11.jpeg"/><Relationship Id="rId17" Type="http://schemas.openxmlformats.org/officeDocument/2006/relationships/image" Target="../media/image16.png"/><Relationship Id="rId25" Type="http://schemas.openxmlformats.org/officeDocument/2006/relationships/chart" Target="../charts/chart8.xml"/><Relationship Id="rId33" Type="http://schemas.openxmlformats.org/officeDocument/2006/relationships/image" Target="../media/image22.png"/><Relationship Id="rId38" Type="http://schemas.openxmlformats.org/officeDocument/2006/relationships/image" Target="../media/image27.jpeg"/><Relationship Id="rId2" Type="http://schemas.openxmlformats.org/officeDocument/2006/relationships/image" Target="../media/image2.png"/><Relationship Id="rId16" Type="http://schemas.openxmlformats.org/officeDocument/2006/relationships/image" Target="../media/image15.jpeg"/><Relationship Id="rId20" Type="http://schemas.openxmlformats.org/officeDocument/2006/relationships/chart" Target="../charts/chart3.xml"/><Relationship Id="rId29" Type="http://schemas.openxmlformats.org/officeDocument/2006/relationships/chart" Target="../charts/chart9.xml"/><Relationship Id="rId41" Type="http://schemas.openxmlformats.org/officeDocument/2006/relationships/image" Target="../media/image30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0.jpeg"/><Relationship Id="rId24" Type="http://schemas.openxmlformats.org/officeDocument/2006/relationships/chart" Target="../charts/chart7.xml"/><Relationship Id="rId32" Type="http://schemas.openxmlformats.org/officeDocument/2006/relationships/image" Target="../media/image21.png"/><Relationship Id="rId37" Type="http://schemas.openxmlformats.org/officeDocument/2006/relationships/image" Target="../media/image26.jpeg"/><Relationship Id="rId40" Type="http://schemas.openxmlformats.org/officeDocument/2006/relationships/image" Target="../media/image29.jpeg"/><Relationship Id="rId45" Type="http://schemas.openxmlformats.org/officeDocument/2006/relationships/image" Target="../media/image34.jpeg"/><Relationship Id="rId5" Type="http://schemas.openxmlformats.org/officeDocument/2006/relationships/image" Target="../media/image5.png"/><Relationship Id="rId15" Type="http://schemas.openxmlformats.org/officeDocument/2006/relationships/image" Target="../media/image14.jpeg"/><Relationship Id="rId23" Type="http://schemas.openxmlformats.org/officeDocument/2006/relationships/chart" Target="../charts/chart6.xml"/><Relationship Id="rId28" Type="http://schemas.openxmlformats.org/officeDocument/2006/relationships/image" Target="../media/image20.jpeg"/><Relationship Id="rId36" Type="http://schemas.openxmlformats.org/officeDocument/2006/relationships/image" Target="../media/image25.png"/><Relationship Id="rId10" Type="http://schemas.openxmlformats.org/officeDocument/2006/relationships/chart" Target="../charts/chart1.xml"/><Relationship Id="rId19" Type="http://schemas.openxmlformats.org/officeDocument/2006/relationships/chart" Target="../charts/chart2.xml"/><Relationship Id="rId31" Type="http://schemas.openxmlformats.org/officeDocument/2006/relationships/chart" Target="../charts/chart11.xml"/><Relationship Id="rId44" Type="http://schemas.openxmlformats.org/officeDocument/2006/relationships/image" Target="../media/image33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3.jpeg"/><Relationship Id="rId22" Type="http://schemas.openxmlformats.org/officeDocument/2006/relationships/chart" Target="../charts/chart5.xml"/><Relationship Id="rId27" Type="http://schemas.openxmlformats.org/officeDocument/2006/relationships/image" Target="../media/image19.jpeg"/><Relationship Id="rId30" Type="http://schemas.openxmlformats.org/officeDocument/2006/relationships/chart" Target="../charts/chart10.xml"/><Relationship Id="rId35" Type="http://schemas.openxmlformats.org/officeDocument/2006/relationships/image" Target="../media/image24.svg"/><Relationship Id="rId43" Type="http://schemas.openxmlformats.org/officeDocument/2006/relationships/image" Target="../media/image3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1057275</xdr:colOff>
      <xdr:row>31</xdr:row>
      <xdr:rowOff>19051</xdr:rowOff>
    </xdr:from>
    <xdr:to>
      <xdr:col>0</xdr:col>
      <xdr:colOff>2004212</xdr:colOff>
      <xdr:row>35</xdr:row>
      <xdr:rowOff>38101</xdr:rowOff>
    </xdr:to>
    <xdr:pic>
      <xdr:nvPicPr>
        <xdr:cNvPr id="2" name="Resim 1">
          <a:extLst>
            <a:ext uri="{FF2B5EF4-FFF2-40B4-BE49-F238E27FC236}">
              <a16:creationId xmlns:a16="http://schemas.microsoft.com/office/drawing/2014/main" id="{1B619EC0-448D-E6F8-7284-2F1A6022B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7275" y="733426"/>
          <a:ext cx="946937" cy="78105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1047750</xdr:colOff>
      <xdr:row>57</xdr:row>
      <xdr:rowOff>57150</xdr:rowOff>
    </xdr:from>
    <xdr:to>
      <xdr:col>0</xdr:col>
      <xdr:colOff>1999493</xdr:colOff>
      <xdr:row>61</xdr:row>
      <xdr:rowOff>171450</xdr:rowOff>
    </xdr:to>
    <xdr:pic>
      <xdr:nvPicPr>
        <xdr:cNvPr id="3" name="Resim 2">
          <a:extLst>
            <a:ext uri="{FF2B5EF4-FFF2-40B4-BE49-F238E27FC236}">
              <a16:creationId xmlns:a16="http://schemas.microsoft.com/office/drawing/2014/main" id="{821FFDCE-5C20-386F-D629-3969EE7E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7750" y="5724525"/>
          <a:ext cx="951743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981075</xdr:colOff>
      <xdr:row>64</xdr:row>
      <xdr:rowOff>57150</xdr:rowOff>
    </xdr:from>
    <xdr:to>
      <xdr:col>0</xdr:col>
      <xdr:colOff>1971675</xdr:colOff>
      <xdr:row>67</xdr:row>
      <xdr:rowOff>134857</xdr:rowOff>
    </xdr:to>
    <xdr:pic>
      <xdr:nvPicPr>
        <xdr:cNvPr id="4" name="Resim 3">
          <a:extLst>
            <a:ext uri="{FF2B5EF4-FFF2-40B4-BE49-F238E27FC236}">
              <a16:creationId xmlns:a16="http://schemas.microsoft.com/office/drawing/2014/main" id="{76E052F3-B9E8-1263-96C2-7D45BAB8B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81075" y="12115800"/>
          <a:ext cx="990600" cy="649207"/>
        </a:xfrm>
        <a:prstGeom prst="rect">
          <a:avLst/>
        </a:prstGeom>
      </xdr:spPr>
    </xdr:pic>
    <xdr:clientData/>
  </xdr:twoCellAnchor>
  <xdr:twoCellAnchor editAs="oneCell">
    <xdr:from>
      <xdr:col>0</xdr:col>
      <xdr:colOff>942975</xdr:colOff>
      <xdr:row>70</xdr:row>
      <xdr:rowOff>76200</xdr:rowOff>
    </xdr:from>
    <xdr:to>
      <xdr:col>0</xdr:col>
      <xdr:colOff>1900237</xdr:colOff>
      <xdr:row>74</xdr:row>
      <xdr:rowOff>28575</xdr:rowOff>
    </xdr:to>
    <xdr:pic>
      <xdr:nvPicPr>
        <xdr:cNvPr id="5" name="Resim 4">
          <a:extLst>
            <a:ext uri="{FF2B5EF4-FFF2-40B4-BE49-F238E27FC236}">
              <a16:creationId xmlns:a16="http://schemas.microsoft.com/office/drawing/2014/main" id="{07C9A831-E2B8-C7A7-B98D-5E74AC0D1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42975" y="8220075"/>
          <a:ext cx="957262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914400</xdr:colOff>
      <xdr:row>77</xdr:row>
      <xdr:rowOff>180975</xdr:rowOff>
    </xdr:from>
    <xdr:to>
      <xdr:col>0</xdr:col>
      <xdr:colOff>1933575</xdr:colOff>
      <xdr:row>81</xdr:row>
      <xdr:rowOff>106671</xdr:rowOff>
    </xdr:to>
    <xdr:pic>
      <xdr:nvPicPr>
        <xdr:cNvPr id="6" name="Resim 5">
          <a:extLst>
            <a:ext uri="{FF2B5EF4-FFF2-40B4-BE49-F238E27FC236}">
              <a16:creationId xmlns:a16="http://schemas.microsoft.com/office/drawing/2014/main" id="{5C62880A-710F-3439-4B65-582917DD0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14400" y="9658350"/>
          <a:ext cx="1019175" cy="687696"/>
        </a:xfrm>
        <a:prstGeom prst="rect">
          <a:avLst/>
        </a:prstGeom>
      </xdr:spPr>
    </xdr:pic>
    <xdr:clientData/>
  </xdr:twoCellAnchor>
  <xdr:oneCellAnchor>
    <xdr:from>
      <xdr:col>3</xdr:col>
      <xdr:colOff>1245870</xdr:colOff>
      <xdr:row>106</xdr:row>
      <xdr:rowOff>57149</xdr:rowOff>
    </xdr:from>
    <xdr:ext cx="192405" cy="370009"/>
    <xdr:pic>
      <xdr:nvPicPr>
        <xdr:cNvPr id="7" name="Resim 6">
          <a:extLst>
            <a:ext uri="{FF2B5EF4-FFF2-40B4-BE49-F238E27FC236}">
              <a16:creationId xmlns:a16="http://schemas.microsoft.com/office/drawing/2014/main" id="{58FBAE88-BD6A-40F4-BAAB-1BA328D63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9395" y="20078699"/>
          <a:ext cx="192405" cy="370009"/>
        </a:xfrm>
        <a:prstGeom prst="rect">
          <a:avLst/>
        </a:prstGeom>
      </xdr:spPr>
    </xdr:pic>
    <xdr:clientData/>
  </xdr:oneCellAnchor>
  <xdr:oneCellAnchor>
    <xdr:from>
      <xdr:col>4</xdr:col>
      <xdr:colOff>1325499</xdr:colOff>
      <xdr:row>106</xdr:row>
      <xdr:rowOff>47625</xdr:rowOff>
    </xdr:from>
    <xdr:ext cx="153403" cy="295006"/>
    <xdr:pic>
      <xdr:nvPicPr>
        <xdr:cNvPr id="8" name="Resim 7">
          <a:extLst>
            <a:ext uri="{FF2B5EF4-FFF2-40B4-BE49-F238E27FC236}">
              <a16:creationId xmlns:a16="http://schemas.microsoft.com/office/drawing/2014/main" id="{3CF1157F-C666-4171-A569-48B7A3610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4449" y="15049500"/>
          <a:ext cx="153403" cy="295006"/>
        </a:xfrm>
        <a:prstGeom prst="rect">
          <a:avLst/>
        </a:prstGeom>
      </xdr:spPr>
    </xdr:pic>
    <xdr:clientData/>
  </xdr:oneCellAnchor>
  <xdr:oneCellAnchor>
    <xdr:from>
      <xdr:col>5</xdr:col>
      <xdr:colOff>1304924</xdr:colOff>
      <xdr:row>106</xdr:row>
      <xdr:rowOff>54951</xdr:rowOff>
    </xdr:from>
    <xdr:ext cx="164453" cy="316255"/>
    <xdr:pic>
      <xdr:nvPicPr>
        <xdr:cNvPr id="9" name="Resim 8">
          <a:extLst>
            <a:ext uri="{FF2B5EF4-FFF2-40B4-BE49-F238E27FC236}">
              <a16:creationId xmlns:a16="http://schemas.microsoft.com/office/drawing/2014/main" id="{275379B8-F60E-4D48-88E1-5FA8B34EC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67899" y="15056826"/>
          <a:ext cx="164453" cy="316255"/>
        </a:xfrm>
        <a:prstGeom prst="rect">
          <a:avLst/>
        </a:prstGeom>
      </xdr:spPr>
    </xdr:pic>
    <xdr:clientData/>
  </xdr:oneCellAnchor>
  <xdr:twoCellAnchor>
    <xdr:from>
      <xdr:col>2</xdr:col>
      <xdr:colOff>1207770</xdr:colOff>
      <xdr:row>106</xdr:row>
      <xdr:rowOff>104774</xdr:rowOff>
    </xdr:from>
    <xdr:to>
      <xdr:col>2</xdr:col>
      <xdr:colOff>1704975</xdr:colOff>
      <xdr:row>107</xdr:row>
      <xdr:rowOff>180975</xdr:rowOff>
    </xdr:to>
    <xdr:grpSp>
      <xdr:nvGrpSpPr>
        <xdr:cNvPr id="10" name="Grup 9">
          <a:extLst>
            <a:ext uri="{FF2B5EF4-FFF2-40B4-BE49-F238E27FC236}">
              <a16:creationId xmlns:a16="http://schemas.microsoft.com/office/drawing/2014/main" id="{E0713EB1-CD01-4B05-803B-D1F7730A6934}"/>
            </a:ext>
          </a:extLst>
        </xdr:cNvPr>
        <xdr:cNvGrpSpPr/>
      </xdr:nvGrpSpPr>
      <xdr:grpSpPr>
        <a:xfrm>
          <a:off x="4767739" y="20547805"/>
          <a:ext cx="497205" cy="266701"/>
          <a:chOff x="2693670" y="2771774"/>
          <a:chExt cx="737858" cy="475982"/>
        </a:xfrm>
      </xdr:grpSpPr>
      <xdr:pic>
        <xdr:nvPicPr>
          <xdr:cNvPr id="11" name="Resim 10">
            <a:extLst>
              <a:ext uri="{FF2B5EF4-FFF2-40B4-BE49-F238E27FC236}">
                <a16:creationId xmlns:a16="http://schemas.microsoft.com/office/drawing/2014/main" id="{F95BAFA2-EA43-4266-B38B-828C6E654B4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922270" y="2771774"/>
            <a:ext cx="242558" cy="466457"/>
          </a:xfrm>
          <a:prstGeom prst="rect">
            <a:avLst/>
          </a:prstGeom>
        </xdr:spPr>
      </xdr:pic>
      <xdr:pic>
        <xdr:nvPicPr>
          <xdr:cNvPr id="12" name="Resim 11">
            <a:extLst>
              <a:ext uri="{FF2B5EF4-FFF2-40B4-BE49-F238E27FC236}">
                <a16:creationId xmlns:a16="http://schemas.microsoft.com/office/drawing/2014/main" id="{949757D6-BEEB-B863-7AB2-7A59F1172C3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188970" y="2771774"/>
            <a:ext cx="242558" cy="466457"/>
          </a:xfrm>
          <a:prstGeom prst="rect">
            <a:avLst/>
          </a:prstGeom>
        </xdr:spPr>
      </xdr:pic>
      <xdr:pic>
        <xdr:nvPicPr>
          <xdr:cNvPr id="13" name="Resim 12">
            <a:extLst>
              <a:ext uri="{FF2B5EF4-FFF2-40B4-BE49-F238E27FC236}">
                <a16:creationId xmlns:a16="http://schemas.microsoft.com/office/drawing/2014/main" id="{FECB8E04-8251-E622-F96B-5ED600BCBC7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693670" y="2781299"/>
            <a:ext cx="242558" cy="466457"/>
          </a:xfrm>
          <a:prstGeom prst="rect">
            <a:avLst/>
          </a:prstGeom>
        </xdr:spPr>
      </xdr:pic>
    </xdr:grpSp>
    <xdr:clientData/>
  </xdr:twoCellAnchor>
  <xdr:twoCellAnchor>
    <xdr:from>
      <xdr:col>3</xdr:col>
      <xdr:colOff>171450</xdr:colOff>
      <xdr:row>83</xdr:row>
      <xdr:rowOff>0</xdr:rowOff>
    </xdr:from>
    <xdr:to>
      <xdr:col>6</xdr:col>
      <xdr:colOff>1028700</xdr:colOff>
      <xdr:row>95</xdr:row>
      <xdr:rowOff>0</xdr:rowOff>
    </xdr:to>
    <xdr:graphicFrame macro="">
      <xdr:nvGraphicFramePr>
        <xdr:cNvPr id="14" name="Grafik 13">
          <a:extLst>
            <a:ext uri="{FF2B5EF4-FFF2-40B4-BE49-F238E27FC236}">
              <a16:creationId xmlns:a16="http://schemas.microsoft.com/office/drawing/2014/main" id="{C8E00436-4A74-4FBC-B59F-F2CD53FAC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oneCellAnchor>
    <xdr:from>
      <xdr:col>2</xdr:col>
      <xdr:colOff>1038225</xdr:colOff>
      <xdr:row>110</xdr:row>
      <xdr:rowOff>47625</xdr:rowOff>
    </xdr:from>
    <xdr:ext cx="720091" cy="1028700"/>
    <xdr:pic>
      <xdr:nvPicPr>
        <xdr:cNvPr id="15" name="Resim 14">
          <a:extLst>
            <a:ext uri="{FF2B5EF4-FFF2-40B4-BE49-F238E27FC236}">
              <a16:creationId xmlns:a16="http://schemas.microsoft.com/office/drawing/2014/main" id="{A28DE19F-A9FF-47D4-980B-44E6F323D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2450" y="15840075"/>
          <a:ext cx="720091" cy="1028700"/>
        </a:xfrm>
        <a:prstGeom prst="rect">
          <a:avLst/>
        </a:prstGeom>
      </xdr:spPr>
    </xdr:pic>
    <xdr:clientData/>
  </xdr:oneCellAnchor>
  <xdr:oneCellAnchor>
    <xdr:from>
      <xdr:col>3</xdr:col>
      <xdr:colOff>876300</xdr:colOff>
      <xdr:row>110</xdr:row>
      <xdr:rowOff>76200</xdr:rowOff>
    </xdr:from>
    <xdr:ext cx="827964" cy="866775"/>
    <xdr:pic>
      <xdr:nvPicPr>
        <xdr:cNvPr id="16" name="Resim 15" descr="Programs of study | School of Art | University of Manitoba">
          <a:extLst>
            <a:ext uri="{FF2B5EF4-FFF2-40B4-BE49-F238E27FC236}">
              <a16:creationId xmlns:a16="http://schemas.microsoft.com/office/drawing/2014/main" id="{B82BB0F0-2D06-4A6F-B594-4ACF68C57F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49" t="17488" r="48302"/>
        <a:stretch/>
      </xdr:blipFill>
      <xdr:spPr bwMode="auto">
        <a:xfrm>
          <a:off x="5991225" y="15868650"/>
          <a:ext cx="827964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828304</xdr:colOff>
      <xdr:row>110</xdr:row>
      <xdr:rowOff>28575</xdr:rowOff>
    </xdr:from>
    <xdr:ext cx="836111" cy="1114425"/>
    <xdr:pic>
      <xdr:nvPicPr>
        <xdr:cNvPr id="17" name="Resim 16" descr="İstanbul'un Öne Çıkan Keyifli Atölyeleri | DenemenLazım">
          <a:extLst>
            <a:ext uri="{FF2B5EF4-FFF2-40B4-BE49-F238E27FC236}">
              <a16:creationId xmlns:a16="http://schemas.microsoft.com/office/drawing/2014/main" id="{2512C980-5D9D-4ED3-B27E-B5E9FEDDD5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00" t="28852" r="42459" b="7782"/>
        <a:stretch/>
      </xdr:blipFill>
      <xdr:spPr bwMode="auto">
        <a:xfrm>
          <a:off x="7667254" y="15821025"/>
          <a:ext cx="836111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879040</xdr:colOff>
      <xdr:row>110</xdr:row>
      <xdr:rowOff>0</xdr:rowOff>
    </xdr:from>
    <xdr:ext cx="1158789" cy="1019175"/>
    <xdr:pic>
      <xdr:nvPicPr>
        <xdr:cNvPr id="18" name="Resim 17" descr="16 Commonly Asked Questions by Painting Beginners">
          <a:extLst>
            <a:ext uri="{FF2B5EF4-FFF2-40B4-BE49-F238E27FC236}">
              <a16:creationId xmlns:a16="http://schemas.microsoft.com/office/drawing/2014/main" id="{226833CE-CECC-460D-A6EF-89389BA03B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879" t="10606" r="6666" b="4394"/>
        <a:stretch/>
      </xdr:blipFill>
      <xdr:spPr bwMode="auto">
        <a:xfrm>
          <a:off x="14452165" y="5334000"/>
          <a:ext cx="1158789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852281</xdr:colOff>
      <xdr:row>109</xdr:row>
      <xdr:rowOff>190500</xdr:rowOff>
    </xdr:from>
    <xdr:ext cx="881971" cy="1038225"/>
    <xdr:pic>
      <xdr:nvPicPr>
        <xdr:cNvPr id="19" name="Resim 18" descr="Evinden Çıkmadığın Günleri Keyifli Hale Getirecek 10 Hobi — Dekorasyon  Önerileri &amp; Trendler, Kendin Yap Fikirleri | Armut.com Blog">
          <a:extLst>
            <a:ext uri="{FF2B5EF4-FFF2-40B4-BE49-F238E27FC236}">
              <a16:creationId xmlns:a16="http://schemas.microsoft.com/office/drawing/2014/main" id="{E6C8E8F1-3867-4340-B729-C01A76E670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309" t="13472" r="22682" b="9068"/>
        <a:stretch/>
      </xdr:blipFill>
      <xdr:spPr bwMode="auto">
        <a:xfrm>
          <a:off x="11139281" y="15782925"/>
          <a:ext cx="881971" cy="103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787505</xdr:colOff>
      <xdr:row>110</xdr:row>
      <xdr:rowOff>19050</xdr:rowOff>
    </xdr:from>
    <xdr:ext cx="942660" cy="981075"/>
    <xdr:pic>
      <xdr:nvPicPr>
        <xdr:cNvPr id="20" name="Resim 19" descr="Professional artist painting a picture on canvas Stock Photo - Alamy">
          <a:extLst>
            <a:ext uri="{FF2B5EF4-FFF2-40B4-BE49-F238E27FC236}">
              <a16:creationId xmlns:a16="http://schemas.microsoft.com/office/drawing/2014/main" id="{F65D59CD-5340-4E56-A4E8-9D0A782E51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479" t="4391" r="4305" b="14634"/>
        <a:stretch/>
      </xdr:blipFill>
      <xdr:spPr bwMode="auto">
        <a:xfrm>
          <a:off x="9350480" y="15811500"/>
          <a:ext cx="942660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6</xdr:col>
      <xdr:colOff>723900</xdr:colOff>
      <xdr:row>106</xdr:row>
      <xdr:rowOff>114300</xdr:rowOff>
    </xdr:from>
    <xdr:to>
      <xdr:col>6</xdr:col>
      <xdr:colOff>1162050</xdr:colOff>
      <xdr:row>107</xdr:row>
      <xdr:rowOff>161926</xdr:rowOff>
    </xdr:to>
    <xdr:grpSp>
      <xdr:nvGrpSpPr>
        <xdr:cNvPr id="21" name="Grup 20">
          <a:extLst>
            <a:ext uri="{FF2B5EF4-FFF2-40B4-BE49-F238E27FC236}">
              <a16:creationId xmlns:a16="http://schemas.microsoft.com/office/drawing/2014/main" id="{97357FD7-F821-46FF-B37B-38852416AEA8}"/>
            </a:ext>
          </a:extLst>
        </xdr:cNvPr>
        <xdr:cNvGrpSpPr/>
      </xdr:nvGrpSpPr>
      <xdr:grpSpPr>
        <a:xfrm>
          <a:off x="11249025" y="20557331"/>
          <a:ext cx="438150" cy="238126"/>
          <a:chOff x="2693670" y="2771774"/>
          <a:chExt cx="737858" cy="475982"/>
        </a:xfrm>
      </xdr:grpSpPr>
      <xdr:pic>
        <xdr:nvPicPr>
          <xdr:cNvPr id="22" name="Resim 21">
            <a:extLst>
              <a:ext uri="{FF2B5EF4-FFF2-40B4-BE49-F238E27FC236}">
                <a16:creationId xmlns:a16="http://schemas.microsoft.com/office/drawing/2014/main" id="{DDB3788B-75E1-C775-BE28-2C84319EABD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922270" y="2771774"/>
            <a:ext cx="242558" cy="466457"/>
          </a:xfrm>
          <a:prstGeom prst="rect">
            <a:avLst/>
          </a:prstGeom>
        </xdr:spPr>
      </xdr:pic>
      <xdr:pic>
        <xdr:nvPicPr>
          <xdr:cNvPr id="23" name="Resim 22">
            <a:extLst>
              <a:ext uri="{FF2B5EF4-FFF2-40B4-BE49-F238E27FC236}">
                <a16:creationId xmlns:a16="http://schemas.microsoft.com/office/drawing/2014/main" id="{728CE655-3B66-C224-FB9C-0F366E83954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188970" y="2771774"/>
            <a:ext cx="242558" cy="466457"/>
          </a:xfrm>
          <a:prstGeom prst="rect">
            <a:avLst/>
          </a:prstGeom>
        </xdr:spPr>
      </xdr:pic>
      <xdr:pic>
        <xdr:nvPicPr>
          <xdr:cNvPr id="24" name="Resim 23">
            <a:extLst>
              <a:ext uri="{FF2B5EF4-FFF2-40B4-BE49-F238E27FC236}">
                <a16:creationId xmlns:a16="http://schemas.microsoft.com/office/drawing/2014/main" id="{3C890E87-52C1-CB40-C074-F71B4713F07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693670" y="2781299"/>
            <a:ext cx="242558" cy="466457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409575</xdr:colOff>
      <xdr:row>106</xdr:row>
      <xdr:rowOff>104774</xdr:rowOff>
    </xdr:from>
    <xdr:to>
      <xdr:col>6</xdr:col>
      <xdr:colOff>685800</xdr:colOff>
      <xdr:row>107</xdr:row>
      <xdr:rowOff>171449</xdr:rowOff>
    </xdr:to>
    <xdr:grpSp>
      <xdr:nvGrpSpPr>
        <xdr:cNvPr id="25" name="Grup 24">
          <a:extLst>
            <a:ext uri="{FF2B5EF4-FFF2-40B4-BE49-F238E27FC236}">
              <a16:creationId xmlns:a16="http://schemas.microsoft.com/office/drawing/2014/main" id="{88EF4897-2752-4036-805B-A324EE4352D9}"/>
            </a:ext>
          </a:extLst>
        </xdr:cNvPr>
        <xdr:cNvGrpSpPr/>
      </xdr:nvGrpSpPr>
      <xdr:grpSpPr>
        <a:xfrm>
          <a:off x="10934700" y="20547805"/>
          <a:ext cx="276225" cy="257175"/>
          <a:chOff x="2922270" y="2771774"/>
          <a:chExt cx="509258" cy="466457"/>
        </a:xfrm>
      </xdr:grpSpPr>
      <xdr:pic>
        <xdr:nvPicPr>
          <xdr:cNvPr id="26" name="Resim 25">
            <a:extLst>
              <a:ext uri="{FF2B5EF4-FFF2-40B4-BE49-F238E27FC236}">
                <a16:creationId xmlns:a16="http://schemas.microsoft.com/office/drawing/2014/main" id="{ED5059AF-FFFA-CB79-FD08-4A806B3AC65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922270" y="2771774"/>
            <a:ext cx="242558" cy="466457"/>
          </a:xfrm>
          <a:prstGeom prst="rect">
            <a:avLst/>
          </a:prstGeom>
        </xdr:spPr>
      </xdr:pic>
      <xdr:pic>
        <xdr:nvPicPr>
          <xdr:cNvPr id="27" name="Resim 26">
            <a:extLst>
              <a:ext uri="{FF2B5EF4-FFF2-40B4-BE49-F238E27FC236}">
                <a16:creationId xmlns:a16="http://schemas.microsoft.com/office/drawing/2014/main" id="{5058711F-A379-E154-6A8F-3FEC0F5D2B8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188970" y="2771774"/>
            <a:ext cx="242558" cy="466457"/>
          </a:xfrm>
          <a:prstGeom prst="rect">
            <a:avLst/>
          </a:prstGeom>
        </xdr:spPr>
      </xdr:pic>
    </xdr:grpSp>
    <xdr:clientData/>
  </xdr:twoCellAnchor>
  <xdr:oneCellAnchor>
    <xdr:from>
      <xdr:col>7</xdr:col>
      <xdr:colOff>1344549</xdr:colOff>
      <xdr:row>106</xdr:row>
      <xdr:rowOff>76200</xdr:rowOff>
    </xdr:from>
    <xdr:ext cx="153403" cy="295006"/>
    <xdr:pic>
      <xdr:nvPicPr>
        <xdr:cNvPr id="28" name="Resim 27">
          <a:extLst>
            <a:ext uri="{FF2B5EF4-FFF2-40B4-BE49-F238E27FC236}">
              <a16:creationId xmlns:a16="http://schemas.microsoft.com/office/drawing/2014/main" id="{D57E8A35-35DB-445A-9178-D2CACADC0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5574" y="15078075"/>
          <a:ext cx="153403" cy="295006"/>
        </a:xfrm>
        <a:prstGeom prst="rect">
          <a:avLst/>
        </a:prstGeom>
      </xdr:spPr>
    </xdr:pic>
    <xdr:clientData/>
  </xdr:oneCellAnchor>
  <xdr:twoCellAnchor>
    <xdr:from>
      <xdr:col>2</xdr:col>
      <xdr:colOff>0</xdr:colOff>
      <xdr:row>96</xdr:row>
      <xdr:rowOff>180974</xdr:rowOff>
    </xdr:from>
    <xdr:to>
      <xdr:col>2</xdr:col>
      <xdr:colOff>2238375</xdr:colOff>
      <xdr:row>105</xdr:row>
      <xdr:rowOff>190499</xdr:rowOff>
    </xdr:to>
    <xdr:graphicFrame macro="">
      <xdr:nvGraphicFramePr>
        <xdr:cNvPr id="29" name="Grafik 28">
          <a:extLst>
            <a:ext uri="{FF2B5EF4-FFF2-40B4-BE49-F238E27FC236}">
              <a16:creationId xmlns:a16="http://schemas.microsoft.com/office/drawing/2014/main" id="{8E813FE3-6B0D-4CED-83F9-3677B3AAF5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</xdr:col>
      <xdr:colOff>19050</xdr:colOff>
      <xdr:row>96</xdr:row>
      <xdr:rowOff>228599</xdr:rowOff>
    </xdr:from>
    <xdr:to>
      <xdr:col>3</xdr:col>
      <xdr:colOff>2638425</xdr:colOff>
      <xdr:row>106</xdr:row>
      <xdr:rowOff>9525</xdr:rowOff>
    </xdr:to>
    <xdr:graphicFrame macro="">
      <xdr:nvGraphicFramePr>
        <xdr:cNvPr id="30" name="Grafik 29">
          <a:extLst>
            <a:ext uri="{FF2B5EF4-FFF2-40B4-BE49-F238E27FC236}">
              <a16:creationId xmlns:a16="http://schemas.microsoft.com/office/drawing/2014/main" id="{F33A8385-87F9-46CE-A718-5BE2A494E6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</xdr:col>
      <xdr:colOff>2628900</xdr:colOff>
      <xdr:row>96</xdr:row>
      <xdr:rowOff>219074</xdr:rowOff>
    </xdr:from>
    <xdr:to>
      <xdr:col>5</xdr:col>
      <xdr:colOff>28575</xdr:colOff>
      <xdr:row>106</xdr:row>
      <xdr:rowOff>9524</xdr:rowOff>
    </xdr:to>
    <xdr:graphicFrame macro="">
      <xdr:nvGraphicFramePr>
        <xdr:cNvPr id="31" name="Grafik 30">
          <a:extLst>
            <a:ext uri="{FF2B5EF4-FFF2-40B4-BE49-F238E27FC236}">
              <a16:creationId xmlns:a16="http://schemas.microsoft.com/office/drawing/2014/main" id="{708ADCE4-8C1B-43FA-867C-20B486104D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5</xdr:col>
      <xdr:colOff>9524</xdr:colOff>
      <xdr:row>96</xdr:row>
      <xdr:rowOff>200025</xdr:rowOff>
    </xdr:from>
    <xdr:to>
      <xdr:col>5</xdr:col>
      <xdr:colOff>2209799</xdr:colOff>
      <xdr:row>106</xdr:row>
      <xdr:rowOff>0</xdr:rowOff>
    </xdr:to>
    <xdr:graphicFrame macro="">
      <xdr:nvGraphicFramePr>
        <xdr:cNvPr id="32" name="Grafik 31">
          <a:extLst>
            <a:ext uri="{FF2B5EF4-FFF2-40B4-BE49-F238E27FC236}">
              <a16:creationId xmlns:a16="http://schemas.microsoft.com/office/drawing/2014/main" id="{AED5697C-2DE4-402D-A7DC-100DCB5616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5</xdr:col>
      <xdr:colOff>2200275</xdr:colOff>
      <xdr:row>96</xdr:row>
      <xdr:rowOff>209549</xdr:rowOff>
    </xdr:from>
    <xdr:to>
      <xdr:col>7</xdr:col>
      <xdr:colOff>9525</xdr:colOff>
      <xdr:row>105</xdr:row>
      <xdr:rowOff>180974</xdr:rowOff>
    </xdr:to>
    <xdr:graphicFrame macro="">
      <xdr:nvGraphicFramePr>
        <xdr:cNvPr id="33" name="Grafik 32">
          <a:extLst>
            <a:ext uri="{FF2B5EF4-FFF2-40B4-BE49-F238E27FC236}">
              <a16:creationId xmlns:a16="http://schemas.microsoft.com/office/drawing/2014/main" id="{D4DCA4E6-71E3-425B-9081-11FCBCA5B4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7</xdr:col>
      <xdr:colOff>9525</xdr:colOff>
      <xdr:row>96</xdr:row>
      <xdr:rowOff>219075</xdr:rowOff>
    </xdr:from>
    <xdr:to>
      <xdr:col>8</xdr:col>
      <xdr:colOff>19051</xdr:colOff>
      <xdr:row>106</xdr:row>
      <xdr:rowOff>0</xdr:rowOff>
    </xdr:to>
    <xdr:graphicFrame macro="">
      <xdr:nvGraphicFramePr>
        <xdr:cNvPr id="34" name="Grafik 33">
          <a:extLst>
            <a:ext uri="{FF2B5EF4-FFF2-40B4-BE49-F238E27FC236}">
              <a16:creationId xmlns:a16="http://schemas.microsoft.com/office/drawing/2014/main" id="{9FAF401A-0458-4FF5-B2DD-18E217F3E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1</xdr:colOff>
      <xdr:row>124</xdr:row>
      <xdr:rowOff>247650</xdr:rowOff>
    </xdr:from>
    <xdr:to>
      <xdr:col>5</xdr:col>
      <xdr:colOff>285751</xdr:colOff>
      <xdr:row>137</xdr:row>
      <xdr:rowOff>38100</xdr:rowOff>
    </xdr:to>
    <xdr:graphicFrame macro="">
      <xdr:nvGraphicFramePr>
        <xdr:cNvPr id="35" name="Grafik 34">
          <a:extLst>
            <a:ext uri="{FF2B5EF4-FFF2-40B4-BE49-F238E27FC236}">
              <a16:creationId xmlns:a16="http://schemas.microsoft.com/office/drawing/2014/main" id="{7A9C9342-8A35-42AE-AB5E-08288C09B9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</xdr:col>
      <xdr:colOff>609600</xdr:colOff>
      <xdr:row>133</xdr:row>
      <xdr:rowOff>152399</xdr:rowOff>
    </xdr:from>
    <xdr:to>
      <xdr:col>3</xdr:col>
      <xdr:colOff>504825</xdr:colOff>
      <xdr:row>135</xdr:row>
      <xdr:rowOff>95248</xdr:rowOff>
    </xdr:to>
    <xdr:sp macro="" textlink="">
      <xdr:nvSpPr>
        <xdr:cNvPr id="36" name="Sağ Ayraç 35">
          <a:extLst>
            <a:ext uri="{FF2B5EF4-FFF2-40B4-BE49-F238E27FC236}">
              <a16:creationId xmlns:a16="http://schemas.microsoft.com/office/drawing/2014/main" id="{87F54CE5-3506-5B03-A142-63E0079D65D8}"/>
            </a:ext>
          </a:extLst>
        </xdr:cNvPr>
        <xdr:cNvSpPr/>
      </xdr:nvSpPr>
      <xdr:spPr>
        <a:xfrm rot="16200000">
          <a:off x="4614863" y="20864511"/>
          <a:ext cx="323849" cy="1685925"/>
        </a:xfrm>
        <a:prstGeom prst="rightBrace">
          <a:avLst>
            <a:gd name="adj1" fmla="val 8333"/>
            <a:gd name="adj2" fmla="val 50546"/>
          </a:avLst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tr-TR" sz="1100" kern="1200"/>
        </a:p>
      </xdr:txBody>
    </xdr:sp>
    <xdr:clientData/>
  </xdr:twoCellAnchor>
  <xdr:twoCellAnchor>
    <xdr:from>
      <xdr:col>3</xdr:col>
      <xdr:colOff>571500</xdr:colOff>
      <xdr:row>133</xdr:row>
      <xdr:rowOff>142873</xdr:rowOff>
    </xdr:from>
    <xdr:to>
      <xdr:col>4</xdr:col>
      <xdr:colOff>95250</xdr:colOff>
      <xdr:row>135</xdr:row>
      <xdr:rowOff>85722</xdr:rowOff>
    </xdr:to>
    <xdr:sp macro="" textlink="">
      <xdr:nvSpPr>
        <xdr:cNvPr id="37" name="Sağ Ayraç 36">
          <a:extLst>
            <a:ext uri="{FF2B5EF4-FFF2-40B4-BE49-F238E27FC236}">
              <a16:creationId xmlns:a16="http://schemas.microsoft.com/office/drawing/2014/main" id="{1E3A233E-D89F-A47F-B27D-9FEDE230022A}"/>
            </a:ext>
          </a:extLst>
        </xdr:cNvPr>
        <xdr:cNvSpPr/>
      </xdr:nvSpPr>
      <xdr:spPr>
        <a:xfrm rot="16200000">
          <a:off x="6148388" y="21074060"/>
          <a:ext cx="323849" cy="1247775"/>
        </a:xfrm>
        <a:prstGeom prst="rightBrace">
          <a:avLst>
            <a:gd name="adj1" fmla="val 8333"/>
            <a:gd name="adj2" fmla="val 50546"/>
          </a:avLst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tr-TR" sz="1100" kern="1200"/>
        </a:p>
      </xdr:txBody>
    </xdr:sp>
    <xdr:clientData/>
  </xdr:twoCellAnchor>
  <xdr:twoCellAnchor>
    <xdr:from>
      <xdr:col>4</xdr:col>
      <xdr:colOff>161925</xdr:colOff>
      <xdr:row>133</xdr:row>
      <xdr:rowOff>133347</xdr:rowOff>
    </xdr:from>
    <xdr:to>
      <xdr:col>4</xdr:col>
      <xdr:colOff>1714500</xdr:colOff>
      <xdr:row>135</xdr:row>
      <xdr:rowOff>76196</xdr:rowOff>
    </xdr:to>
    <xdr:sp macro="" textlink="">
      <xdr:nvSpPr>
        <xdr:cNvPr id="38" name="Sağ Ayraç 37">
          <a:extLst>
            <a:ext uri="{FF2B5EF4-FFF2-40B4-BE49-F238E27FC236}">
              <a16:creationId xmlns:a16="http://schemas.microsoft.com/office/drawing/2014/main" id="{1F7BE0CF-475F-3E81-D596-0317A8B3F9D3}"/>
            </a:ext>
          </a:extLst>
        </xdr:cNvPr>
        <xdr:cNvSpPr/>
      </xdr:nvSpPr>
      <xdr:spPr>
        <a:xfrm rot="16200000">
          <a:off x="7615238" y="20912134"/>
          <a:ext cx="323849" cy="1552575"/>
        </a:xfrm>
        <a:prstGeom prst="rightBrace">
          <a:avLst>
            <a:gd name="adj1" fmla="val 8333"/>
            <a:gd name="adj2" fmla="val 50546"/>
          </a:avLst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tr-TR" sz="1100" kern="1200"/>
        </a:p>
      </xdr:txBody>
    </xdr:sp>
    <xdr:clientData/>
  </xdr:twoCellAnchor>
  <xdr:twoCellAnchor>
    <xdr:from>
      <xdr:col>2</xdr:col>
      <xdr:colOff>1095375</xdr:colOff>
      <xdr:row>131</xdr:row>
      <xdr:rowOff>133350</xdr:rowOff>
    </xdr:from>
    <xdr:to>
      <xdr:col>3</xdr:col>
      <xdr:colOff>57150</xdr:colOff>
      <xdr:row>133</xdr:row>
      <xdr:rowOff>19050</xdr:rowOff>
    </xdr:to>
    <xdr:sp macro="" textlink="">
      <xdr:nvSpPr>
        <xdr:cNvPr id="39" name="Metin kutusu 38">
          <a:extLst>
            <a:ext uri="{FF2B5EF4-FFF2-40B4-BE49-F238E27FC236}">
              <a16:creationId xmlns:a16="http://schemas.microsoft.com/office/drawing/2014/main" id="{E8746F5B-6C37-6D94-5914-4222A27E8C40}"/>
            </a:ext>
          </a:extLst>
        </xdr:cNvPr>
        <xdr:cNvSpPr txBox="1"/>
      </xdr:nvSpPr>
      <xdr:spPr>
        <a:xfrm>
          <a:off x="4419600" y="21145500"/>
          <a:ext cx="752475" cy="2667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r-TR" sz="1100" kern="1200">
              <a:solidFill>
                <a:srgbClr val="FF0000"/>
              </a:solidFill>
            </a:rPr>
            <a:t>Pandemi</a:t>
          </a:r>
        </a:p>
      </xdr:txBody>
    </xdr:sp>
    <xdr:clientData/>
  </xdr:twoCellAnchor>
  <xdr:twoCellAnchor>
    <xdr:from>
      <xdr:col>3</xdr:col>
      <xdr:colOff>742950</xdr:colOff>
      <xdr:row>131</xdr:row>
      <xdr:rowOff>123825</xdr:rowOff>
    </xdr:from>
    <xdr:to>
      <xdr:col>3</xdr:col>
      <xdr:colOff>1685925</xdr:colOff>
      <xdr:row>133</xdr:row>
      <xdr:rowOff>9525</xdr:rowOff>
    </xdr:to>
    <xdr:sp macro="" textlink="">
      <xdr:nvSpPr>
        <xdr:cNvPr id="40" name="Metin kutusu 39">
          <a:extLst>
            <a:ext uri="{FF2B5EF4-FFF2-40B4-BE49-F238E27FC236}">
              <a16:creationId xmlns:a16="http://schemas.microsoft.com/office/drawing/2014/main" id="{60C8EE72-4C14-FF28-7DB3-D77A67206C81}"/>
            </a:ext>
          </a:extLst>
        </xdr:cNvPr>
        <xdr:cNvSpPr txBox="1"/>
      </xdr:nvSpPr>
      <xdr:spPr>
        <a:xfrm>
          <a:off x="5857875" y="21135975"/>
          <a:ext cx="942975" cy="2667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r-TR" sz="1100" kern="1200">
              <a:solidFill>
                <a:srgbClr val="FF0000"/>
              </a:solidFill>
            </a:rPr>
            <a:t>Finansal kriz</a:t>
          </a:r>
        </a:p>
      </xdr:txBody>
    </xdr:sp>
    <xdr:clientData/>
  </xdr:twoCellAnchor>
  <xdr:twoCellAnchor>
    <xdr:from>
      <xdr:col>4</xdr:col>
      <xdr:colOff>504825</xdr:colOff>
      <xdr:row>131</xdr:row>
      <xdr:rowOff>66675</xdr:rowOff>
    </xdr:from>
    <xdr:to>
      <xdr:col>4</xdr:col>
      <xdr:colOff>1619250</xdr:colOff>
      <xdr:row>133</xdr:row>
      <xdr:rowOff>133350</xdr:rowOff>
    </xdr:to>
    <xdr:sp macro="" textlink="">
      <xdr:nvSpPr>
        <xdr:cNvPr id="41" name="Metin kutusu 40">
          <a:extLst>
            <a:ext uri="{FF2B5EF4-FFF2-40B4-BE49-F238E27FC236}">
              <a16:creationId xmlns:a16="http://schemas.microsoft.com/office/drawing/2014/main" id="{EBA353AD-2A03-8373-F9EC-0C131FA5A70C}"/>
            </a:ext>
          </a:extLst>
        </xdr:cNvPr>
        <xdr:cNvSpPr txBox="1"/>
      </xdr:nvSpPr>
      <xdr:spPr>
        <a:xfrm>
          <a:off x="7343775" y="21078825"/>
          <a:ext cx="1114425" cy="4476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r-TR" sz="1100" kern="1200">
              <a:solidFill>
                <a:srgbClr val="FF0000"/>
              </a:solidFill>
            </a:rPr>
            <a:t>Finansal kriz/</a:t>
          </a:r>
        </a:p>
        <a:p>
          <a:r>
            <a:rPr lang="tr-TR" sz="1100" kern="1200">
              <a:solidFill>
                <a:srgbClr val="FF0000"/>
              </a:solidFill>
            </a:rPr>
            <a:t>Normalleşme</a:t>
          </a:r>
        </a:p>
      </xdr:txBody>
    </xdr:sp>
    <xdr:clientData/>
  </xdr:twoCellAnchor>
  <xdr:oneCellAnchor>
    <xdr:from>
      <xdr:col>4</xdr:col>
      <xdr:colOff>197416</xdr:colOff>
      <xdr:row>151</xdr:row>
      <xdr:rowOff>52916</xdr:rowOff>
    </xdr:from>
    <xdr:ext cx="851236" cy="1055506"/>
    <xdr:pic>
      <xdr:nvPicPr>
        <xdr:cNvPr id="42" name="Resim 41">
          <a:extLst>
            <a:ext uri="{FF2B5EF4-FFF2-40B4-BE49-F238E27FC236}">
              <a16:creationId xmlns:a16="http://schemas.microsoft.com/office/drawing/2014/main" id="{25A4BD95-133F-4BA5-AD31-679261950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0816" y="624416"/>
          <a:ext cx="851236" cy="1055506"/>
        </a:xfrm>
        <a:prstGeom prst="rect">
          <a:avLst/>
        </a:prstGeom>
      </xdr:spPr>
    </xdr:pic>
    <xdr:clientData/>
  </xdr:oneCellAnchor>
  <xdr:oneCellAnchor>
    <xdr:from>
      <xdr:col>3</xdr:col>
      <xdr:colOff>102942</xdr:colOff>
      <xdr:row>151</xdr:row>
      <xdr:rowOff>43232</xdr:rowOff>
    </xdr:from>
    <xdr:ext cx="803150" cy="1101600"/>
    <xdr:pic>
      <xdr:nvPicPr>
        <xdr:cNvPr id="43" name="Resim 42">
          <a:extLst>
            <a:ext uri="{FF2B5EF4-FFF2-40B4-BE49-F238E27FC236}">
              <a16:creationId xmlns:a16="http://schemas.microsoft.com/office/drawing/2014/main" id="{C45E3AAE-909C-46AA-8598-DD26F4D00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8567" y="614732"/>
          <a:ext cx="803150" cy="1101600"/>
        </a:xfrm>
        <a:prstGeom prst="rect">
          <a:avLst/>
        </a:prstGeom>
      </xdr:spPr>
    </xdr:pic>
    <xdr:clientData/>
  </xdr:oneCellAnchor>
  <xdr:oneCellAnchor>
    <xdr:from>
      <xdr:col>1</xdr:col>
      <xdr:colOff>2021416</xdr:colOff>
      <xdr:row>151</xdr:row>
      <xdr:rowOff>39607</xdr:rowOff>
    </xdr:from>
    <xdr:ext cx="851236" cy="1067606"/>
    <xdr:pic>
      <xdr:nvPicPr>
        <xdr:cNvPr id="44" name="Resim 43">
          <a:extLst>
            <a:ext uri="{FF2B5EF4-FFF2-40B4-BE49-F238E27FC236}">
              <a16:creationId xmlns:a16="http://schemas.microsoft.com/office/drawing/2014/main" id="{27AFA5B4-D501-4EB8-9CE3-17212498F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1416" y="611107"/>
          <a:ext cx="851236" cy="1067606"/>
        </a:xfrm>
        <a:prstGeom prst="rect">
          <a:avLst/>
        </a:prstGeom>
      </xdr:spPr>
    </xdr:pic>
    <xdr:clientData/>
  </xdr:oneCellAnchor>
  <xdr:twoCellAnchor>
    <xdr:from>
      <xdr:col>0</xdr:col>
      <xdr:colOff>2045757</xdr:colOff>
      <xdr:row>168</xdr:row>
      <xdr:rowOff>55031</xdr:rowOff>
    </xdr:from>
    <xdr:to>
      <xdr:col>4</xdr:col>
      <xdr:colOff>990600</xdr:colOff>
      <xdr:row>182</xdr:row>
      <xdr:rowOff>88898</xdr:rowOff>
    </xdr:to>
    <xdr:graphicFrame macro="">
      <xdr:nvGraphicFramePr>
        <xdr:cNvPr id="45" name="Grafik 44">
          <a:extLst>
            <a:ext uri="{FF2B5EF4-FFF2-40B4-BE49-F238E27FC236}">
              <a16:creationId xmlns:a16="http://schemas.microsoft.com/office/drawing/2014/main" id="{BC976036-7BC3-4514-B43F-3F67AF893D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2037291</xdr:colOff>
      <xdr:row>182</xdr:row>
      <xdr:rowOff>183091</xdr:rowOff>
    </xdr:from>
    <xdr:to>
      <xdr:col>4</xdr:col>
      <xdr:colOff>989541</xdr:colOff>
      <xdr:row>197</xdr:row>
      <xdr:rowOff>68791</xdr:rowOff>
    </xdr:to>
    <xdr:graphicFrame macro="">
      <xdr:nvGraphicFramePr>
        <xdr:cNvPr id="46" name="Grafik 45">
          <a:extLst>
            <a:ext uri="{FF2B5EF4-FFF2-40B4-BE49-F238E27FC236}">
              <a16:creationId xmlns:a16="http://schemas.microsoft.com/office/drawing/2014/main" id="{95B1C742-913D-474D-B2D5-8349402479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2024593</xdr:colOff>
      <xdr:row>197</xdr:row>
      <xdr:rowOff>139699</xdr:rowOff>
    </xdr:from>
    <xdr:to>
      <xdr:col>4</xdr:col>
      <xdr:colOff>945092</xdr:colOff>
      <xdr:row>216</xdr:row>
      <xdr:rowOff>140758</xdr:rowOff>
    </xdr:to>
    <xdr:graphicFrame macro="">
      <xdr:nvGraphicFramePr>
        <xdr:cNvPr id="47" name="Grafik 46">
          <a:extLst>
            <a:ext uri="{FF2B5EF4-FFF2-40B4-BE49-F238E27FC236}">
              <a16:creationId xmlns:a16="http://schemas.microsoft.com/office/drawing/2014/main" id="{0833A610-60A1-4552-B2C2-4C7CA7677D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oneCellAnchor>
    <xdr:from>
      <xdr:col>1</xdr:col>
      <xdr:colOff>1</xdr:colOff>
      <xdr:row>289</xdr:row>
      <xdr:rowOff>133350</xdr:rowOff>
    </xdr:from>
    <xdr:ext cx="4914812" cy="4578181"/>
    <xdr:pic>
      <xdr:nvPicPr>
        <xdr:cNvPr id="48" name="Resim 47">
          <a:extLst>
            <a:ext uri="{FF2B5EF4-FFF2-40B4-BE49-F238E27FC236}">
              <a16:creationId xmlns:a16="http://schemas.microsoft.com/office/drawing/2014/main" id="{B292F696-596D-4687-AF54-5371797EC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066926" y="52082700"/>
          <a:ext cx="4914812" cy="4578181"/>
        </a:xfrm>
        <a:prstGeom prst="rect">
          <a:avLst/>
        </a:prstGeom>
      </xdr:spPr>
    </xdr:pic>
    <xdr:clientData/>
  </xdr:oneCellAnchor>
  <xdr:oneCellAnchor>
    <xdr:from>
      <xdr:col>1</xdr:col>
      <xdr:colOff>19049</xdr:colOff>
      <xdr:row>221</xdr:row>
      <xdr:rowOff>114300</xdr:rowOff>
    </xdr:from>
    <xdr:ext cx="4819651" cy="3477378"/>
    <xdr:pic>
      <xdr:nvPicPr>
        <xdr:cNvPr id="49" name="Resim 48">
          <a:extLst>
            <a:ext uri="{FF2B5EF4-FFF2-40B4-BE49-F238E27FC236}">
              <a16:creationId xmlns:a16="http://schemas.microsoft.com/office/drawing/2014/main" id="{64DFAAE6-A492-4470-A3D3-57C9852D44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/>
        <a:srcRect t="12720"/>
        <a:stretch/>
      </xdr:blipFill>
      <xdr:spPr>
        <a:xfrm>
          <a:off x="2085974" y="39109650"/>
          <a:ext cx="4819651" cy="3477378"/>
        </a:xfrm>
        <a:prstGeom prst="rect">
          <a:avLst/>
        </a:prstGeom>
      </xdr:spPr>
    </xdr:pic>
    <xdr:clientData/>
  </xdr:oneCellAnchor>
  <xdr:oneCellAnchor>
    <xdr:from>
      <xdr:col>1</xdr:col>
      <xdr:colOff>38100</xdr:colOff>
      <xdr:row>261</xdr:row>
      <xdr:rowOff>38101</xdr:rowOff>
    </xdr:from>
    <xdr:ext cx="5086350" cy="4331668"/>
    <xdr:pic>
      <xdr:nvPicPr>
        <xdr:cNvPr id="50" name="Grafik 49">
          <a:extLst>
            <a:ext uri="{FF2B5EF4-FFF2-40B4-BE49-F238E27FC236}">
              <a16:creationId xmlns:a16="http://schemas.microsoft.com/office/drawing/2014/main" id="{1FC54353-ACEE-488A-B9E8-E236316AD9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>
          <a:extLst>
            <a:ext uri="{96DAC541-7B7A-43D3-8B79-37D633B846F1}">
              <asvg:svgBlip xmlns:asvg="http://schemas.microsoft.com/office/drawing/2016/SVG/main" r:embed="rId35"/>
            </a:ext>
          </a:extLst>
        </a:blip>
        <a:srcRect l="4986" t="10422" r="28706" b="14286"/>
        <a:stretch/>
      </xdr:blipFill>
      <xdr:spPr>
        <a:xfrm>
          <a:off x="2105025" y="46653451"/>
          <a:ext cx="5086350" cy="4331668"/>
        </a:xfrm>
        <a:prstGeom prst="rect">
          <a:avLst/>
        </a:prstGeom>
      </xdr:spPr>
    </xdr:pic>
    <xdr:clientData/>
  </xdr:oneCellAnchor>
  <xdr:oneCellAnchor>
    <xdr:from>
      <xdr:col>1</xdr:col>
      <xdr:colOff>66676</xdr:colOff>
      <xdr:row>246</xdr:row>
      <xdr:rowOff>66677</xdr:rowOff>
    </xdr:from>
    <xdr:ext cx="4895850" cy="2146204"/>
    <xdr:pic>
      <xdr:nvPicPr>
        <xdr:cNvPr id="51" name="Resim 50">
          <a:extLst>
            <a:ext uri="{FF2B5EF4-FFF2-40B4-BE49-F238E27FC236}">
              <a16:creationId xmlns:a16="http://schemas.microsoft.com/office/drawing/2014/main" id="{470C38F4-F952-45E9-AFA4-89356E1E9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1" y="43824527"/>
          <a:ext cx="4895850" cy="2146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885823</xdr:colOff>
      <xdr:row>346</xdr:row>
      <xdr:rowOff>219075</xdr:rowOff>
    </xdr:from>
    <xdr:to>
      <xdr:col>12</xdr:col>
      <xdr:colOff>28573</xdr:colOff>
      <xdr:row>350</xdr:row>
      <xdr:rowOff>140633</xdr:rowOff>
    </xdr:to>
    <xdr:grpSp>
      <xdr:nvGrpSpPr>
        <xdr:cNvPr id="52" name="Grup 51">
          <a:extLst>
            <a:ext uri="{FF2B5EF4-FFF2-40B4-BE49-F238E27FC236}">
              <a16:creationId xmlns:a16="http://schemas.microsoft.com/office/drawing/2014/main" id="{B40FDE40-38D8-4754-B438-99E9CA0C5B53}"/>
            </a:ext>
          </a:extLst>
        </xdr:cNvPr>
        <xdr:cNvGrpSpPr/>
      </xdr:nvGrpSpPr>
      <xdr:grpSpPr>
        <a:xfrm>
          <a:off x="2957511" y="69370575"/>
          <a:ext cx="15204281" cy="778808"/>
          <a:chOff x="1513138" y="609600"/>
          <a:chExt cx="2839787" cy="630463"/>
        </a:xfrm>
      </xdr:grpSpPr>
      <xdr:sp macro="" textlink="">
        <xdr:nvSpPr>
          <xdr:cNvPr id="53" name="Ok: Aşağı 52">
            <a:extLst>
              <a:ext uri="{FF2B5EF4-FFF2-40B4-BE49-F238E27FC236}">
                <a16:creationId xmlns:a16="http://schemas.microsoft.com/office/drawing/2014/main" id="{D58381CC-81A9-CEE9-3F32-F9261CEF00D8}"/>
              </a:ext>
            </a:extLst>
          </xdr:cNvPr>
          <xdr:cNvSpPr/>
        </xdr:nvSpPr>
        <xdr:spPr>
          <a:xfrm>
            <a:off x="1513138" y="678088"/>
            <a:ext cx="93705" cy="561975"/>
          </a:xfrm>
          <a:prstGeom prst="downArrow">
            <a:avLst/>
          </a:prstGeom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r-TR" sz="1100" kern="1200"/>
          </a:p>
        </xdr:txBody>
      </xdr:sp>
      <xdr:sp macro="" textlink="">
        <xdr:nvSpPr>
          <xdr:cNvPr id="54" name="Ok: Aşağı 53">
            <a:extLst>
              <a:ext uri="{FF2B5EF4-FFF2-40B4-BE49-F238E27FC236}">
                <a16:creationId xmlns:a16="http://schemas.microsoft.com/office/drawing/2014/main" id="{3BA94EDD-5C88-58C4-852C-D833019BFEAC}"/>
              </a:ext>
            </a:extLst>
          </xdr:cNvPr>
          <xdr:cNvSpPr/>
        </xdr:nvSpPr>
        <xdr:spPr>
          <a:xfrm>
            <a:off x="2236704" y="668562"/>
            <a:ext cx="84095" cy="561975"/>
          </a:xfrm>
          <a:prstGeom prst="downArrow">
            <a:avLst/>
          </a:prstGeom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r-TR" sz="1100" kern="1200"/>
          </a:p>
        </xdr:txBody>
      </xdr:sp>
      <xdr:sp macro="" textlink="">
        <xdr:nvSpPr>
          <xdr:cNvPr id="55" name="Ok: Aşağı 54">
            <a:extLst>
              <a:ext uri="{FF2B5EF4-FFF2-40B4-BE49-F238E27FC236}">
                <a16:creationId xmlns:a16="http://schemas.microsoft.com/office/drawing/2014/main" id="{49C6A255-D91E-2C86-AA4F-51535F112235}"/>
              </a:ext>
            </a:extLst>
          </xdr:cNvPr>
          <xdr:cNvSpPr/>
        </xdr:nvSpPr>
        <xdr:spPr>
          <a:xfrm>
            <a:off x="2724290" y="676161"/>
            <a:ext cx="89518" cy="561975"/>
          </a:xfrm>
          <a:prstGeom prst="downArrow">
            <a:avLst/>
          </a:prstGeom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r-TR" sz="1100" kern="1200"/>
          </a:p>
        </xdr:txBody>
      </xdr:sp>
      <xdr:sp macro="" textlink="">
        <xdr:nvSpPr>
          <xdr:cNvPr id="56" name="Ok: Aşağı 55">
            <a:extLst>
              <a:ext uri="{FF2B5EF4-FFF2-40B4-BE49-F238E27FC236}">
                <a16:creationId xmlns:a16="http://schemas.microsoft.com/office/drawing/2014/main" id="{57FA6FC9-7612-0FA0-F81C-C524FE4E6B0F}"/>
              </a:ext>
            </a:extLst>
          </xdr:cNvPr>
          <xdr:cNvSpPr/>
        </xdr:nvSpPr>
        <xdr:spPr>
          <a:xfrm>
            <a:off x="3364393" y="660627"/>
            <a:ext cx="77436" cy="561975"/>
          </a:xfrm>
          <a:prstGeom prst="downArrow">
            <a:avLst/>
          </a:prstGeom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r-TR" sz="1100" kern="1200"/>
          </a:p>
        </xdr:txBody>
      </xdr:sp>
      <xdr:sp macro="" textlink="">
        <xdr:nvSpPr>
          <xdr:cNvPr id="57" name="Ok: Aşağı 56">
            <a:extLst>
              <a:ext uri="{FF2B5EF4-FFF2-40B4-BE49-F238E27FC236}">
                <a16:creationId xmlns:a16="http://schemas.microsoft.com/office/drawing/2014/main" id="{2C0CB698-DFA9-E0EF-224F-3ED6AF2E3B7E}"/>
              </a:ext>
            </a:extLst>
          </xdr:cNvPr>
          <xdr:cNvSpPr/>
        </xdr:nvSpPr>
        <xdr:spPr>
          <a:xfrm>
            <a:off x="4271162" y="664482"/>
            <a:ext cx="81763" cy="561975"/>
          </a:xfrm>
          <a:prstGeom prst="downArrow">
            <a:avLst/>
          </a:prstGeom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r-TR" sz="1100" kern="1200"/>
          </a:p>
        </xdr:txBody>
      </xdr:sp>
      <xdr:sp macro="" textlink="">
        <xdr:nvSpPr>
          <xdr:cNvPr id="58" name="Akış Çizelgesi: İşlem 57">
            <a:extLst>
              <a:ext uri="{FF2B5EF4-FFF2-40B4-BE49-F238E27FC236}">
                <a16:creationId xmlns:a16="http://schemas.microsoft.com/office/drawing/2014/main" id="{48AEFE43-1C98-D22B-8CB7-9BF4772B920B}"/>
              </a:ext>
            </a:extLst>
          </xdr:cNvPr>
          <xdr:cNvSpPr/>
        </xdr:nvSpPr>
        <xdr:spPr>
          <a:xfrm>
            <a:off x="1532523" y="609600"/>
            <a:ext cx="2801352" cy="69396"/>
          </a:xfrm>
          <a:prstGeom prst="flowChartProcess">
            <a:avLst/>
          </a:prstGeom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r-TR" sz="1100" kern="1200"/>
          </a:p>
        </xdr:txBody>
      </xdr:sp>
    </xdr:grpSp>
    <xdr:clientData/>
  </xdr:twoCellAnchor>
  <xdr:oneCellAnchor>
    <xdr:from>
      <xdr:col>1</xdr:col>
      <xdr:colOff>839825</xdr:colOff>
      <xdr:row>356</xdr:row>
      <xdr:rowOff>146659</xdr:rowOff>
    </xdr:from>
    <xdr:ext cx="334941" cy="415316"/>
    <xdr:pic>
      <xdr:nvPicPr>
        <xdr:cNvPr id="59" name="Resim 58">
          <a:extLst>
            <a:ext uri="{FF2B5EF4-FFF2-40B4-BE49-F238E27FC236}">
              <a16:creationId xmlns:a16="http://schemas.microsoft.com/office/drawing/2014/main" id="{44AF95EE-EA3C-4A46-840E-2C67F6729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9425" y="2242159"/>
          <a:ext cx="334941" cy="415316"/>
        </a:xfrm>
        <a:prstGeom prst="rect">
          <a:avLst/>
        </a:prstGeom>
      </xdr:spPr>
    </xdr:pic>
    <xdr:clientData/>
  </xdr:oneCellAnchor>
  <xdr:oneCellAnchor>
    <xdr:from>
      <xdr:col>1</xdr:col>
      <xdr:colOff>449018</xdr:colOff>
      <xdr:row>356</xdr:row>
      <xdr:rowOff>127450</xdr:rowOff>
    </xdr:from>
    <xdr:ext cx="316020" cy="433453"/>
    <xdr:pic>
      <xdr:nvPicPr>
        <xdr:cNvPr id="60" name="Resim 59">
          <a:extLst>
            <a:ext uri="{FF2B5EF4-FFF2-40B4-BE49-F238E27FC236}">
              <a16:creationId xmlns:a16="http://schemas.microsoft.com/office/drawing/2014/main" id="{16AC56EF-DF96-49C3-ADD7-1D6A56A49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618" y="2222950"/>
          <a:ext cx="316020" cy="433453"/>
        </a:xfrm>
        <a:prstGeom prst="rect">
          <a:avLst/>
        </a:prstGeom>
      </xdr:spPr>
    </xdr:pic>
    <xdr:clientData/>
  </xdr:oneCellAnchor>
  <xdr:oneCellAnchor>
    <xdr:from>
      <xdr:col>1</xdr:col>
      <xdr:colOff>38100</xdr:colOff>
      <xdr:row>356</xdr:row>
      <xdr:rowOff>133350</xdr:rowOff>
    </xdr:from>
    <xdr:ext cx="334941" cy="420077"/>
    <xdr:pic>
      <xdr:nvPicPr>
        <xdr:cNvPr id="61" name="Resim 60">
          <a:extLst>
            <a:ext uri="{FF2B5EF4-FFF2-40B4-BE49-F238E27FC236}">
              <a16:creationId xmlns:a16="http://schemas.microsoft.com/office/drawing/2014/main" id="{82CFE04B-7339-4C79-8B4E-808037F3F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2228850"/>
          <a:ext cx="334941" cy="420077"/>
        </a:xfrm>
        <a:prstGeom prst="rect">
          <a:avLst/>
        </a:prstGeom>
      </xdr:spPr>
    </xdr:pic>
    <xdr:clientData/>
  </xdr:oneCellAnchor>
  <xdr:oneCellAnchor>
    <xdr:from>
      <xdr:col>3</xdr:col>
      <xdr:colOff>1258925</xdr:colOff>
      <xdr:row>356</xdr:row>
      <xdr:rowOff>108559</xdr:rowOff>
    </xdr:from>
    <xdr:ext cx="334941" cy="415316"/>
    <xdr:pic>
      <xdr:nvPicPr>
        <xdr:cNvPr id="62" name="Resim 61">
          <a:extLst>
            <a:ext uri="{FF2B5EF4-FFF2-40B4-BE49-F238E27FC236}">
              <a16:creationId xmlns:a16="http://schemas.microsoft.com/office/drawing/2014/main" id="{1395936C-5E20-4682-9C7B-5D4CA82E4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73850" y="65192884"/>
          <a:ext cx="334941" cy="415316"/>
        </a:xfrm>
        <a:prstGeom prst="rect">
          <a:avLst/>
        </a:prstGeom>
      </xdr:spPr>
    </xdr:pic>
    <xdr:clientData/>
  </xdr:oneCellAnchor>
  <xdr:oneCellAnchor>
    <xdr:from>
      <xdr:col>3</xdr:col>
      <xdr:colOff>772868</xdr:colOff>
      <xdr:row>356</xdr:row>
      <xdr:rowOff>98875</xdr:rowOff>
    </xdr:from>
    <xdr:ext cx="316020" cy="433453"/>
    <xdr:pic>
      <xdr:nvPicPr>
        <xdr:cNvPr id="63" name="Resim 62">
          <a:extLst>
            <a:ext uri="{FF2B5EF4-FFF2-40B4-BE49-F238E27FC236}">
              <a16:creationId xmlns:a16="http://schemas.microsoft.com/office/drawing/2014/main" id="{62972819-51AD-49B7-B3E3-036509BC6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7793" y="65183200"/>
          <a:ext cx="316020" cy="433453"/>
        </a:xfrm>
        <a:prstGeom prst="rect">
          <a:avLst/>
        </a:prstGeom>
      </xdr:spPr>
    </xdr:pic>
    <xdr:clientData/>
  </xdr:oneCellAnchor>
  <xdr:oneCellAnchor>
    <xdr:from>
      <xdr:col>3</xdr:col>
      <xdr:colOff>200025</xdr:colOff>
      <xdr:row>356</xdr:row>
      <xdr:rowOff>95250</xdr:rowOff>
    </xdr:from>
    <xdr:ext cx="334941" cy="420077"/>
    <xdr:pic>
      <xdr:nvPicPr>
        <xdr:cNvPr id="64" name="Resim 63">
          <a:extLst>
            <a:ext uri="{FF2B5EF4-FFF2-40B4-BE49-F238E27FC236}">
              <a16:creationId xmlns:a16="http://schemas.microsoft.com/office/drawing/2014/main" id="{74C463C9-BC7C-4B1C-B1FA-6044F360A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4950" y="65179575"/>
          <a:ext cx="334941" cy="420077"/>
        </a:xfrm>
        <a:prstGeom prst="rect">
          <a:avLst/>
        </a:prstGeom>
      </xdr:spPr>
    </xdr:pic>
    <xdr:clientData/>
  </xdr:oneCellAnchor>
  <xdr:oneCellAnchor>
    <xdr:from>
      <xdr:col>5</xdr:col>
      <xdr:colOff>985081</xdr:colOff>
      <xdr:row>356</xdr:row>
      <xdr:rowOff>184759</xdr:rowOff>
    </xdr:from>
    <xdr:ext cx="258124" cy="320066"/>
    <xdr:pic>
      <xdr:nvPicPr>
        <xdr:cNvPr id="65" name="Resim 64">
          <a:extLst>
            <a:ext uri="{FF2B5EF4-FFF2-40B4-BE49-F238E27FC236}">
              <a16:creationId xmlns:a16="http://schemas.microsoft.com/office/drawing/2014/main" id="{26C57D3C-0D9A-41E1-BAA9-A5D435A79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83800" y="70741197"/>
          <a:ext cx="258124" cy="320066"/>
        </a:xfrm>
        <a:prstGeom prst="rect">
          <a:avLst/>
        </a:prstGeom>
      </xdr:spPr>
    </xdr:pic>
    <xdr:clientData/>
  </xdr:oneCellAnchor>
  <xdr:oneCellAnchor>
    <xdr:from>
      <xdr:col>5</xdr:col>
      <xdr:colOff>659606</xdr:colOff>
      <xdr:row>356</xdr:row>
      <xdr:rowOff>180975</xdr:rowOff>
    </xdr:from>
    <xdr:ext cx="250622" cy="314325"/>
    <xdr:pic>
      <xdr:nvPicPr>
        <xdr:cNvPr id="66" name="Resim 65">
          <a:extLst>
            <a:ext uri="{FF2B5EF4-FFF2-40B4-BE49-F238E27FC236}">
              <a16:creationId xmlns:a16="http://schemas.microsoft.com/office/drawing/2014/main" id="{CC9D326A-C38D-4E12-B0DB-42BFF9A9D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8325" y="70737413"/>
          <a:ext cx="250622" cy="314325"/>
        </a:xfrm>
        <a:prstGeom prst="rect">
          <a:avLst/>
        </a:prstGeom>
      </xdr:spPr>
    </xdr:pic>
    <xdr:clientData/>
  </xdr:oneCellAnchor>
  <xdr:oneCellAnchor>
    <xdr:from>
      <xdr:col>7</xdr:col>
      <xdr:colOff>519113</xdr:colOff>
      <xdr:row>357</xdr:row>
      <xdr:rowOff>61912</xdr:rowOff>
    </xdr:from>
    <xdr:ext cx="334941" cy="420077"/>
    <xdr:pic>
      <xdr:nvPicPr>
        <xdr:cNvPr id="67" name="Resim 66">
          <a:extLst>
            <a:ext uri="{FF2B5EF4-FFF2-40B4-BE49-F238E27FC236}">
              <a16:creationId xmlns:a16="http://schemas.microsoft.com/office/drawing/2014/main" id="{49DE3718-4A10-4B44-8013-9275118F9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70644" y="70808850"/>
          <a:ext cx="334941" cy="420077"/>
        </a:xfrm>
        <a:prstGeom prst="rect">
          <a:avLst/>
        </a:prstGeom>
      </xdr:spPr>
    </xdr:pic>
    <xdr:clientData/>
  </xdr:oneCellAnchor>
  <xdr:oneCellAnchor>
    <xdr:from>
      <xdr:col>11</xdr:col>
      <xdr:colOff>344243</xdr:colOff>
      <xdr:row>356</xdr:row>
      <xdr:rowOff>70300</xdr:rowOff>
    </xdr:from>
    <xdr:ext cx="316020" cy="433453"/>
    <xdr:pic>
      <xdr:nvPicPr>
        <xdr:cNvPr id="68" name="Resim 67">
          <a:extLst>
            <a:ext uri="{FF2B5EF4-FFF2-40B4-BE49-F238E27FC236}">
              <a16:creationId xmlns:a16="http://schemas.microsoft.com/office/drawing/2014/main" id="{26487BB5-458B-43B1-81FE-0317D68A9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78718" y="2165800"/>
          <a:ext cx="316020" cy="433453"/>
        </a:xfrm>
        <a:prstGeom prst="rect">
          <a:avLst/>
        </a:prstGeom>
      </xdr:spPr>
    </xdr:pic>
    <xdr:clientData/>
  </xdr:oneCellAnchor>
  <xdr:oneCellAnchor>
    <xdr:from>
      <xdr:col>10</xdr:col>
      <xdr:colOff>1057275</xdr:colOff>
      <xdr:row>356</xdr:row>
      <xdr:rowOff>78582</xdr:rowOff>
    </xdr:from>
    <xdr:ext cx="334941" cy="420077"/>
    <xdr:pic>
      <xdr:nvPicPr>
        <xdr:cNvPr id="69" name="Resim 68">
          <a:extLst>
            <a:ext uri="{FF2B5EF4-FFF2-40B4-BE49-F238E27FC236}">
              <a16:creationId xmlns:a16="http://schemas.microsoft.com/office/drawing/2014/main" id="{F50A1701-4E1C-4CEA-BBD7-C7522F48A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68838" y="70635020"/>
          <a:ext cx="334941" cy="420077"/>
        </a:xfrm>
        <a:prstGeom prst="rect">
          <a:avLst/>
        </a:prstGeom>
      </xdr:spPr>
    </xdr:pic>
    <xdr:clientData/>
  </xdr:oneCellAnchor>
  <xdr:oneCellAnchor>
    <xdr:from>
      <xdr:col>3</xdr:col>
      <xdr:colOff>1270462</xdr:colOff>
      <xdr:row>359</xdr:row>
      <xdr:rowOff>38101</xdr:rowOff>
    </xdr:from>
    <xdr:ext cx="196518" cy="772037"/>
    <xdr:pic>
      <xdr:nvPicPr>
        <xdr:cNvPr id="70" name="Resim 69">
          <a:extLst>
            <a:ext uri="{FF2B5EF4-FFF2-40B4-BE49-F238E27FC236}">
              <a16:creationId xmlns:a16="http://schemas.microsoft.com/office/drawing/2014/main" id="{8D9B215A-3041-4962-AB4B-B9E08FE17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698869">
          <a:off x="6385387" y="65693926"/>
          <a:ext cx="196518" cy="772037"/>
        </a:xfrm>
        <a:prstGeom prst="rect">
          <a:avLst/>
        </a:prstGeom>
      </xdr:spPr>
    </xdr:pic>
    <xdr:clientData/>
  </xdr:oneCellAnchor>
  <xdr:oneCellAnchor>
    <xdr:from>
      <xdr:col>3</xdr:col>
      <xdr:colOff>727537</xdr:colOff>
      <xdr:row>359</xdr:row>
      <xdr:rowOff>28574</xdr:rowOff>
    </xdr:from>
    <xdr:ext cx="196518" cy="772037"/>
    <xdr:pic>
      <xdr:nvPicPr>
        <xdr:cNvPr id="71" name="Resim 70">
          <a:extLst>
            <a:ext uri="{FF2B5EF4-FFF2-40B4-BE49-F238E27FC236}">
              <a16:creationId xmlns:a16="http://schemas.microsoft.com/office/drawing/2014/main" id="{82D5B8F2-CB2E-4EC3-B9E9-735A8469E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857587">
          <a:off x="5842462" y="65684399"/>
          <a:ext cx="196518" cy="772037"/>
        </a:xfrm>
        <a:prstGeom prst="rect">
          <a:avLst/>
        </a:prstGeom>
      </xdr:spPr>
    </xdr:pic>
    <xdr:clientData/>
  </xdr:oneCellAnchor>
  <xdr:oneCellAnchor>
    <xdr:from>
      <xdr:col>3</xdr:col>
      <xdr:colOff>184612</xdr:colOff>
      <xdr:row>359</xdr:row>
      <xdr:rowOff>0</xdr:rowOff>
    </xdr:from>
    <xdr:ext cx="196518" cy="772037"/>
    <xdr:pic>
      <xdr:nvPicPr>
        <xdr:cNvPr id="72" name="Resim 71">
          <a:extLst>
            <a:ext uri="{FF2B5EF4-FFF2-40B4-BE49-F238E27FC236}">
              <a16:creationId xmlns:a16="http://schemas.microsoft.com/office/drawing/2014/main" id="{024762CE-821E-4D91-8B6B-30B52571E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997527">
          <a:off x="5299537" y="65655825"/>
          <a:ext cx="196518" cy="772037"/>
        </a:xfrm>
        <a:prstGeom prst="rect">
          <a:avLst/>
        </a:prstGeom>
      </xdr:spPr>
    </xdr:pic>
    <xdr:clientData/>
  </xdr:oneCellAnchor>
  <xdr:oneCellAnchor>
    <xdr:from>
      <xdr:col>0</xdr:col>
      <xdr:colOff>2028825</xdr:colOff>
      <xdr:row>359</xdr:row>
      <xdr:rowOff>57150</xdr:rowOff>
    </xdr:from>
    <xdr:ext cx="1295400" cy="1295400"/>
    <xdr:pic>
      <xdr:nvPicPr>
        <xdr:cNvPr id="73" name="Resim 72" descr="Cute set of art supplies for drawing in flat style isolated. Watercolor  paint and brushes, oil paint and gouache, easel and canvas. Painting icons  collection. 4293290 Vector Art at Vecteezy">
          <a:extLst>
            <a:ext uri="{FF2B5EF4-FFF2-40B4-BE49-F238E27FC236}">
              <a16:creationId xmlns:a16="http://schemas.microsoft.com/office/drawing/2014/main" id="{F51425DB-77E6-4219-85C6-CD5661D9DE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8825" y="65712975"/>
          <a:ext cx="1295400" cy="129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502444</xdr:colOff>
      <xdr:row>360</xdr:row>
      <xdr:rowOff>42863</xdr:rowOff>
    </xdr:from>
    <xdr:ext cx="314325" cy="686858"/>
    <xdr:pic>
      <xdr:nvPicPr>
        <xdr:cNvPr id="74" name="Resim 73" descr="Cute set of art supplies for drawing in flat style isolated. Watercolor  paint and brushes, oil paint and gouache, easel and canvas. Painting icons  collection. 4293290 Vector Art at Vecteezy">
          <a:extLst>
            <a:ext uri="{FF2B5EF4-FFF2-40B4-BE49-F238E27FC236}">
              <a16:creationId xmlns:a16="http://schemas.microsoft.com/office/drawing/2014/main" id="{D652946C-9880-4420-AE48-8ECC68E52D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0147" b="56618"/>
        <a:stretch/>
      </xdr:blipFill>
      <xdr:spPr bwMode="auto">
        <a:xfrm>
          <a:off x="12753975" y="71361301"/>
          <a:ext cx="314325" cy="686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2000250</xdr:colOff>
      <xdr:row>7</xdr:row>
      <xdr:rowOff>24838</xdr:rowOff>
    </xdr:from>
    <xdr:ext cx="3200443" cy="2346888"/>
    <xdr:pic>
      <xdr:nvPicPr>
        <xdr:cNvPr id="75" name="Resim 74" descr="Acrylic Painting for Beginners (2 Sessions) – God Loves Art">
          <a:extLst>
            <a:ext uri="{FF2B5EF4-FFF2-40B4-BE49-F238E27FC236}">
              <a16:creationId xmlns:a16="http://schemas.microsoft.com/office/drawing/2014/main" id="{5B69416D-6A1C-49CC-84DB-41FBD99C5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1082113"/>
          <a:ext cx="3200443" cy="23468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B76FF7-2F37-464A-91E3-AF006461653F}">
  <dimension ref="A2:M385"/>
  <sheetViews>
    <sheetView showGridLines="0" tabSelected="1" topLeftCell="A371" zoomScale="80" zoomScaleNormal="80" workbookViewId="0">
      <selection activeCell="F375" sqref="F375"/>
    </sheetView>
  </sheetViews>
  <sheetFormatPr defaultRowHeight="15"/>
  <cols>
    <col min="1" max="1" width="31" bestFit="1" customWidth="1"/>
    <col min="2" max="2" width="22.28515625" customWidth="1"/>
    <col min="3" max="3" width="26.85546875" customWidth="1"/>
    <col min="4" max="9" width="25.85546875" customWidth="1"/>
    <col min="11" max="11" width="18.28515625" customWidth="1"/>
  </cols>
  <sheetData>
    <row r="2" spans="1:6" ht="23.25">
      <c r="A2" s="49" t="s">
        <v>237</v>
      </c>
      <c r="E2" t="s">
        <v>255</v>
      </c>
      <c r="F2" s="51">
        <v>45650</v>
      </c>
    </row>
    <row r="3" spans="1:6" ht="23.25">
      <c r="A3" s="49"/>
    </row>
    <row r="4" spans="1:6">
      <c r="B4" t="s">
        <v>238</v>
      </c>
    </row>
    <row r="5" spans="1:6">
      <c r="B5" t="s">
        <v>239</v>
      </c>
    </row>
    <row r="6" spans="1:6">
      <c r="B6" s="1" t="s">
        <v>240</v>
      </c>
    </row>
    <row r="7" spans="1:6">
      <c r="A7" s="1"/>
    </row>
    <row r="8" spans="1:6">
      <c r="A8" s="1"/>
    </row>
    <row r="9" spans="1:6">
      <c r="A9" s="1"/>
    </row>
    <row r="10" spans="1:6">
      <c r="A10" s="1"/>
    </row>
    <row r="11" spans="1:6">
      <c r="A11" s="1"/>
    </row>
    <row r="12" spans="1:6">
      <c r="A12" s="1"/>
    </row>
    <row r="13" spans="1:6">
      <c r="A13" s="1"/>
    </row>
    <row r="14" spans="1:6">
      <c r="A14" s="1"/>
    </row>
    <row r="21" spans="1:10">
      <c r="B21" s="8" t="s">
        <v>246</v>
      </c>
    </row>
    <row r="22" spans="1:10">
      <c r="A22">
        <v>1</v>
      </c>
      <c r="B22" t="s">
        <v>241</v>
      </c>
    </row>
    <row r="23" spans="1:10">
      <c r="A23">
        <v>2</v>
      </c>
      <c r="B23" t="s">
        <v>244</v>
      </c>
    </row>
    <row r="24" spans="1:10">
      <c r="A24">
        <v>3</v>
      </c>
      <c r="B24" t="s">
        <v>143</v>
      </c>
    </row>
    <row r="25" spans="1:10">
      <c r="A25">
        <v>4</v>
      </c>
      <c r="B25" t="s">
        <v>254</v>
      </c>
    </row>
    <row r="26" spans="1:10">
      <c r="A26">
        <v>5</v>
      </c>
      <c r="B26" t="s">
        <v>245</v>
      </c>
    </row>
    <row r="27" spans="1:10">
      <c r="A27">
        <v>6</v>
      </c>
      <c r="B27" t="s">
        <v>231</v>
      </c>
    </row>
    <row r="28" spans="1:10">
      <c r="A28">
        <v>7</v>
      </c>
      <c r="B28" t="s">
        <v>243</v>
      </c>
    </row>
    <row r="30" spans="1:10" ht="26.25">
      <c r="A30" s="2" t="s">
        <v>247</v>
      </c>
      <c r="B30" s="8"/>
      <c r="C30" s="8"/>
      <c r="D30" s="8"/>
      <c r="E30" s="8"/>
      <c r="F30" s="8"/>
      <c r="G30" s="8"/>
      <c r="H30" s="8"/>
      <c r="I30" s="8"/>
      <c r="J30" s="8"/>
    </row>
    <row r="31" spans="1:10">
      <c r="B31" s="8" t="s">
        <v>115</v>
      </c>
    </row>
    <row r="32" spans="1:10">
      <c r="B32" t="s">
        <v>79</v>
      </c>
    </row>
    <row r="33" spans="2:3">
      <c r="B33" t="s">
        <v>87</v>
      </c>
    </row>
    <row r="34" spans="2:3">
      <c r="C34" t="s">
        <v>80</v>
      </c>
    </row>
    <row r="35" spans="2:3">
      <c r="C35" t="s">
        <v>81</v>
      </c>
    </row>
    <row r="36" spans="2:3">
      <c r="C36" t="s">
        <v>82</v>
      </c>
    </row>
    <row r="37" spans="2:3">
      <c r="C37" t="s">
        <v>83</v>
      </c>
    </row>
    <row r="38" spans="2:3">
      <c r="C38" t="s">
        <v>84</v>
      </c>
    </row>
    <row r="39" spans="2:3">
      <c r="C39" t="s">
        <v>95</v>
      </c>
    </row>
    <row r="40" spans="2:3">
      <c r="C40" t="s">
        <v>102</v>
      </c>
    </row>
    <row r="41" spans="2:3">
      <c r="B41" t="s">
        <v>85</v>
      </c>
    </row>
    <row r="42" spans="2:3">
      <c r="C42" t="s">
        <v>86</v>
      </c>
    </row>
    <row r="43" spans="2:3">
      <c r="C43" t="s">
        <v>88</v>
      </c>
    </row>
    <row r="44" spans="2:3">
      <c r="C44" t="s">
        <v>89</v>
      </c>
    </row>
    <row r="45" spans="2:3">
      <c r="C45" t="s">
        <v>90</v>
      </c>
    </row>
    <row r="46" spans="2:3">
      <c r="C46" t="s">
        <v>91</v>
      </c>
    </row>
    <row r="47" spans="2:3">
      <c r="C47" t="s">
        <v>92</v>
      </c>
    </row>
    <row r="48" spans="2:3">
      <c r="C48" t="s">
        <v>93</v>
      </c>
    </row>
    <row r="49" spans="2:3">
      <c r="C49" t="s">
        <v>75</v>
      </c>
    </row>
    <row r="50" spans="2:3">
      <c r="C50" t="s">
        <v>76</v>
      </c>
    </row>
    <row r="51" spans="2:3">
      <c r="C51" t="s">
        <v>99</v>
      </c>
    </row>
    <row r="52" spans="2:3">
      <c r="C52" t="s">
        <v>102</v>
      </c>
    </row>
    <row r="53" spans="2:3">
      <c r="B53" t="s">
        <v>94</v>
      </c>
    </row>
    <row r="54" spans="2:3">
      <c r="C54" t="s">
        <v>77</v>
      </c>
    </row>
    <row r="55" spans="2:3">
      <c r="C55" t="s">
        <v>78</v>
      </c>
    </row>
    <row r="57" spans="2:3">
      <c r="B57" s="8" t="s">
        <v>147</v>
      </c>
    </row>
    <row r="58" spans="2:3">
      <c r="B58" t="s">
        <v>100</v>
      </c>
    </row>
    <row r="59" spans="2:3">
      <c r="B59" t="s">
        <v>98</v>
      </c>
    </row>
    <row r="60" spans="2:3">
      <c r="B60" t="s">
        <v>101</v>
      </c>
    </row>
    <row r="61" spans="2:3">
      <c r="B61" t="s">
        <v>96</v>
      </c>
    </row>
    <row r="62" spans="2:3">
      <c r="B62" t="s">
        <v>97</v>
      </c>
    </row>
    <row r="64" spans="2:3">
      <c r="B64" s="8" t="s">
        <v>116</v>
      </c>
    </row>
    <row r="65" spans="1:2">
      <c r="A65" s="8"/>
      <c r="B65" t="s">
        <v>104</v>
      </c>
    </row>
    <row r="66" spans="1:2">
      <c r="A66" s="8"/>
      <c r="B66" t="s">
        <v>105</v>
      </c>
    </row>
    <row r="67" spans="1:2">
      <c r="A67" s="8"/>
      <c r="B67" t="s">
        <v>106</v>
      </c>
    </row>
    <row r="68" spans="1:2">
      <c r="A68" s="8"/>
      <c r="B68" t="s">
        <v>103</v>
      </c>
    </row>
    <row r="69" spans="1:2">
      <c r="A69" s="8"/>
    </row>
    <row r="70" spans="1:2">
      <c r="B70" s="8" t="s">
        <v>117</v>
      </c>
    </row>
    <row r="71" spans="1:2">
      <c r="A71" s="8"/>
      <c r="B71" t="s">
        <v>109</v>
      </c>
    </row>
    <row r="72" spans="1:2">
      <c r="A72" s="8"/>
      <c r="B72" t="s">
        <v>110</v>
      </c>
    </row>
    <row r="73" spans="1:2">
      <c r="A73" s="8"/>
      <c r="B73" t="s">
        <v>111</v>
      </c>
    </row>
    <row r="74" spans="1:2">
      <c r="B74" t="s">
        <v>112</v>
      </c>
    </row>
    <row r="75" spans="1:2">
      <c r="B75" t="s">
        <v>113</v>
      </c>
    </row>
    <row r="76" spans="1:2">
      <c r="B76" t="s">
        <v>114</v>
      </c>
    </row>
    <row r="78" spans="1:2">
      <c r="B78" s="8" t="s">
        <v>118</v>
      </c>
    </row>
    <row r="79" spans="1:2">
      <c r="B79" t="s">
        <v>107</v>
      </c>
    </row>
    <row r="80" spans="1:2">
      <c r="B80" t="s">
        <v>108</v>
      </c>
    </row>
    <row r="83" spans="1:9" ht="23.25">
      <c r="A83" s="44" t="s">
        <v>248</v>
      </c>
      <c r="B83" s="44"/>
    </row>
    <row r="84" spans="1:9" ht="18" customHeight="1">
      <c r="B84" s="2"/>
      <c r="F84" s="25"/>
      <c r="G84" s="25" t="s">
        <v>3</v>
      </c>
      <c r="H84" s="25" t="s">
        <v>4</v>
      </c>
      <c r="I84" s="25" t="s">
        <v>5</v>
      </c>
    </row>
    <row r="85" spans="1:9" ht="18" customHeight="1">
      <c r="B85" s="3" t="s">
        <v>6</v>
      </c>
      <c r="C85" s="4" t="s">
        <v>7</v>
      </c>
      <c r="F85" s="26" t="s">
        <v>8</v>
      </c>
      <c r="G85" s="27" t="s">
        <v>126</v>
      </c>
      <c r="H85" s="28">
        <f t="shared" ref="H85:H90" si="0">I85/$I$91</f>
        <v>0.35246727089627394</v>
      </c>
      <c r="I85" s="29">
        <f>C114</f>
        <v>5600000000</v>
      </c>
    </row>
    <row r="86" spans="1:9" ht="18" customHeight="1">
      <c r="B86" s="46" t="s">
        <v>8</v>
      </c>
      <c r="C86" s="5">
        <f>SUM(C114:F114)</f>
        <v>7868000000</v>
      </c>
      <c r="F86" s="26" t="s">
        <v>8</v>
      </c>
      <c r="G86" s="27" t="s">
        <v>125</v>
      </c>
      <c r="H86" s="28">
        <f t="shared" si="0"/>
        <v>0.11329305135951662</v>
      </c>
      <c r="I86" s="29">
        <f>D114</f>
        <v>1800000000</v>
      </c>
    </row>
    <row r="87" spans="1:9" ht="18" customHeight="1">
      <c r="B87" s="46" t="s">
        <v>9</v>
      </c>
      <c r="C87" s="5">
        <f>SUM(G114:H114)</f>
        <v>8020000000</v>
      </c>
      <c r="F87" s="26" t="s">
        <v>8</v>
      </c>
      <c r="G87" s="27" t="s">
        <v>124</v>
      </c>
      <c r="H87" s="28">
        <f t="shared" si="0"/>
        <v>1.1329305135951663E-3</v>
      </c>
      <c r="I87" s="29">
        <f>E114</f>
        <v>18000000</v>
      </c>
    </row>
    <row r="88" spans="1:9" ht="18" customHeight="1">
      <c r="B88" s="46" t="s">
        <v>10</v>
      </c>
      <c r="C88" s="6">
        <f>SUM(C86:C87)</f>
        <v>15888000000</v>
      </c>
      <c r="F88" s="26" t="s">
        <v>8</v>
      </c>
      <c r="G88" s="27" t="s">
        <v>123</v>
      </c>
      <c r="H88" s="28">
        <f t="shared" si="0"/>
        <v>2.8323262839879154E-2</v>
      </c>
      <c r="I88" s="29">
        <f>F114</f>
        <v>450000000</v>
      </c>
    </row>
    <row r="89" spans="1:9" ht="18" customHeight="1">
      <c r="B89" s="2"/>
      <c r="F89" s="26" t="s">
        <v>9</v>
      </c>
      <c r="G89" s="27" t="s">
        <v>127</v>
      </c>
      <c r="H89" s="28">
        <f t="shared" si="0"/>
        <v>0.50352467270896273</v>
      </c>
      <c r="I89" s="29">
        <f>G114</f>
        <v>8000000000</v>
      </c>
    </row>
    <row r="90" spans="1:9" ht="18" customHeight="1">
      <c r="F90" s="26" t="s">
        <v>9</v>
      </c>
      <c r="G90" s="27" t="s">
        <v>122</v>
      </c>
      <c r="H90" s="28">
        <f t="shared" si="0"/>
        <v>1.2588116817724068E-3</v>
      </c>
      <c r="I90" s="29">
        <f>H114</f>
        <v>20000000</v>
      </c>
    </row>
    <row r="91" spans="1:9" ht="18" customHeight="1">
      <c r="F91" s="26"/>
      <c r="G91" s="27" t="s">
        <v>128</v>
      </c>
      <c r="H91" s="28"/>
      <c r="I91" s="29">
        <f>SUM(I85:I90)</f>
        <v>15888000000</v>
      </c>
    </row>
    <row r="92" spans="1:9" ht="18" customHeight="1">
      <c r="F92" s="22"/>
      <c r="H92" s="10"/>
      <c r="I92" s="23"/>
    </row>
    <row r="93" spans="1:9" ht="18" customHeight="1">
      <c r="F93" s="22"/>
      <c r="H93" s="10"/>
      <c r="I93" s="23"/>
    </row>
    <row r="94" spans="1:9">
      <c r="F94" s="22"/>
      <c r="H94" s="10"/>
      <c r="I94" s="23"/>
    </row>
    <row r="95" spans="1:9">
      <c r="F95" s="8"/>
      <c r="G95" s="8"/>
      <c r="H95" s="8"/>
      <c r="I95" s="9"/>
    </row>
    <row r="96" spans="1:9" ht="21">
      <c r="C96" s="3" t="s">
        <v>135</v>
      </c>
    </row>
    <row r="98" spans="1:9" ht="9.9499999999999993" customHeight="1">
      <c r="B98" s="35">
        <v>2018</v>
      </c>
      <c r="C98" s="23">
        <f t="shared" ref="C98:H98" si="1">C99*0.9</f>
        <v>5903251200.0000038</v>
      </c>
      <c r="D98" s="23">
        <f t="shared" si="1"/>
        <v>1897473600.0000012</v>
      </c>
      <c r="E98" s="23">
        <f t="shared" si="1"/>
        <v>18974736.000000007</v>
      </c>
      <c r="F98" s="23">
        <f t="shared" si="1"/>
        <v>474368400.0000003</v>
      </c>
      <c r="G98" s="23">
        <f t="shared" si="1"/>
        <v>8433216000</v>
      </c>
      <c r="H98" s="23">
        <f t="shared" si="1"/>
        <v>21083040.000000011</v>
      </c>
    </row>
    <row r="99" spans="1:9" ht="9.9499999999999993" customHeight="1">
      <c r="B99" s="35">
        <v>2019</v>
      </c>
      <c r="C99" s="23">
        <f t="shared" ref="C99:H99" si="2">C100*0.8</f>
        <v>6559168000.0000038</v>
      </c>
      <c r="D99" s="23">
        <f t="shared" si="2"/>
        <v>2108304000.0000012</v>
      </c>
      <c r="E99" s="23">
        <f t="shared" si="2"/>
        <v>21083040.000000007</v>
      </c>
      <c r="F99" s="23">
        <f t="shared" si="2"/>
        <v>527076000.0000003</v>
      </c>
      <c r="G99" s="23">
        <f t="shared" si="2"/>
        <v>9370240000</v>
      </c>
      <c r="H99" s="23">
        <f t="shared" si="2"/>
        <v>23425600.000000011</v>
      </c>
    </row>
    <row r="100" spans="1:9" ht="9.9499999999999993" customHeight="1">
      <c r="B100" s="35">
        <v>2020</v>
      </c>
      <c r="C100" s="23">
        <f t="shared" ref="C100:H103" si="3">C101*1.1</f>
        <v>8198960000.0000038</v>
      </c>
      <c r="D100" s="23">
        <f t="shared" si="3"/>
        <v>2635380000.0000014</v>
      </c>
      <c r="E100" s="23">
        <f t="shared" si="3"/>
        <v>26353800.000000007</v>
      </c>
      <c r="F100" s="23">
        <f t="shared" si="3"/>
        <v>658845000.00000036</v>
      </c>
      <c r="G100" s="23">
        <f t="shared" si="3"/>
        <v>11712800000</v>
      </c>
      <c r="H100" s="23">
        <f t="shared" si="3"/>
        <v>29282000.000000011</v>
      </c>
    </row>
    <row r="101" spans="1:9" ht="9.9499999999999993" customHeight="1">
      <c r="B101" s="35">
        <v>2021</v>
      </c>
      <c r="C101" s="23">
        <f t="shared" si="3"/>
        <v>7453600000.0000029</v>
      </c>
      <c r="D101" s="23">
        <f t="shared" si="3"/>
        <v>2395800000.000001</v>
      </c>
      <c r="E101" s="23">
        <f t="shared" si="3"/>
        <v>23958000.000000004</v>
      </c>
      <c r="F101" s="23">
        <f t="shared" si="3"/>
        <v>598950000.00000024</v>
      </c>
      <c r="G101" s="23">
        <f t="shared" si="3"/>
        <v>10648000000</v>
      </c>
      <c r="H101" s="23">
        <f t="shared" si="3"/>
        <v>26620000.000000007</v>
      </c>
    </row>
    <row r="102" spans="1:9" ht="9.9499999999999993" customHeight="1">
      <c r="B102" s="35">
        <v>2022</v>
      </c>
      <c r="C102" s="23">
        <f t="shared" si="3"/>
        <v>6776000000.0000019</v>
      </c>
      <c r="D102" s="23">
        <f t="shared" si="3"/>
        <v>2178000000.0000005</v>
      </c>
      <c r="E102" s="23">
        <f t="shared" si="3"/>
        <v>21780000</v>
      </c>
      <c r="F102" s="23">
        <f t="shared" si="3"/>
        <v>544500000.00000012</v>
      </c>
      <c r="G102" s="23">
        <f t="shared" si="3"/>
        <v>9680000000</v>
      </c>
      <c r="H102" s="23">
        <f t="shared" si="3"/>
        <v>24200000.000000004</v>
      </c>
    </row>
    <row r="103" spans="1:9" ht="9.9499999999999993" customHeight="1">
      <c r="B103" s="35">
        <v>2023</v>
      </c>
      <c r="C103" s="23">
        <f t="shared" si="3"/>
        <v>6160000000.000001</v>
      </c>
      <c r="D103" s="23">
        <f t="shared" si="3"/>
        <v>1980000000.0000002</v>
      </c>
      <c r="E103" s="23">
        <f t="shared" si="3"/>
        <v>19800000</v>
      </c>
      <c r="F103" s="23">
        <f t="shared" si="3"/>
        <v>495000000.00000006</v>
      </c>
      <c r="G103" s="23">
        <f t="shared" si="3"/>
        <v>8800000000</v>
      </c>
      <c r="H103" s="23">
        <f t="shared" si="3"/>
        <v>22000000</v>
      </c>
    </row>
    <row r="104" spans="1:9" ht="9.9499999999999993" customHeight="1">
      <c r="B104" s="35">
        <v>2024</v>
      </c>
      <c r="C104" s="23">
        <f t="shared" ref="C104:H104" si="4">C114</f>
        <v>5600000000</v>
      </c>
      <c r="D104" s="23">
        <f t="shared" si="4"/>
        <v>1800000000</v>
      </c>
      <c r="E104" s="23">
        <f t="shared" si="4"/>
        <v>18000000</v>
      </c>
      <c r="F104" s="23">
        <f t="shared" si="4"/>
        <v>450000000</v>
      </c>
      <c r="G104" s="23">
        <f t="shared" si="4"/>
        <v>8000000000</v>
      </c>
      <c r="H104" s="23">
        <f t="shared" si="4"/>
        <v>20000000</v>
      </c>
    </row>
    <row r="105" spans="1:9" ht="9.9499999999999993" customHeight="1">
      <c r="B105" s="35">
        <v>2025</v>
      </c>
      <c r="C105" s="23">
        <f t="shared" ref="C105:H106" si="5">C104*1.05</f>
        <v>5880000000</v>
      </c>
      <c r="D105" s="23">
        <f t="shared" si="5"/>
        <v>1890000000</v>
      </c>
      <c r="E105" s="23">
        <f t="shared" si="5"/>
        <v>18900000</v>
      </c>
      <c r="F105" s="23">
        <f t="shared" si="5"/>
        <v>472500000</v>
      </c>
      <c r="G105" s="23">
        <f t="shared" si="5"/>
        <v>8400000000</v>
      </c>
      <c r="H105" s="23">
        <f t="shared" si="5"/>
        <v>21000000</v>
      </c>
    </row>
    <row r="106" spans="1:9" ht="9.9499999999999993" customHeight="1">
      <c r="B106" s="35">
        <v>2026</v>
      </c>
      <c r="C106" s="23">
        <f t="shared" si="5"/>
        <v>6174000000</v>
      </c>
      <c r="D106" s="23">
        <f t="shared" si="5"/>
        <v>1984500000</v>
      </c>
      <c r="E106" s="23">
        <f t="shared" si="5"/>
        <v>19845000</v>
      </c>
      <c r="F106" s="23">
        <f t="shared" si="5"/>
        <v>496125000</v>
      </c>
      <c r="G106" s="23">
        <f t="shared" si="5"/>
        <v>8820000000</v>
      </c>
      <c r="H106" s="23">
        <f t="shared" si="5"/>
        <v>22050000</v>
      </c>
    </row>
    <row r="107" spans="1:9">
      <c r="D107" s="8"/>
      <c r="E107" s="8"/>
      <c r="F107" s="8"/>
      <c r="G107" s="9"/>
    </row>
    <row r="108" spans="1:9" ht="15.75">
      <c r="B108" s="7"/>
    </row>
    <row r="109" spans="1:9" ht="15.75">
      <c r="B109" s="7" t="s">
        <v>12</v>
      </c>
      <c r="C109" s="24">
        <f>H85</f>
        <v>0.35246727089627394</v>
      </c>
      <c r="D109" s="24">
        <f>H86</f>
        <v>0.11329305135951662</v>
      </c>
      <c r="E109" s="24">
        <f>H87</f>
        <v>1.1329305135951663E-3</v>
      </c>
      <c r="F109" s="24">
        <f>H88</f>
        <v>2.8323262839879154E-2</v>
      </c>
      <c r="G109" s="24">
        <f>H89</f>
        <v>0.50352467270896273</v>
      </c>
      <c r="H109" s="24">
        <f>H90</f>
        <v>1.2588116817724068E-3</v>
      </c>
      <c r="I109" s="10"/>
    </row>
    <row r="110" spans="1:9" ht="15.75">
      <c r="B110" s="11" t="s">
        <v>131</v>
      </c>
      <c r="C110" s="21" t="s">
        <v>126</v>
      </c>
      <c r="D110" s="21" t="s">
        <v>125</v>
      </c>
      <c r="E110" s="21" t="s">
        <v>124</v>
      </c>
      <c r="F110" s="21" t="s">
        <v>123</v>
      </c>
      <c r="G110" s="20" t="s">
        <v>127</v>
      </c>
      <c r="H110" s="20" t="s">
        <v>122</v>
      </c>
    </row>
    <row r="111" spans="1:9">
      <c r="A111" s="19"/>
      <c r="B111" s="8" t="s">
        <v>17</v>
      </c>
      <c r="C111" s="12" t="s">
        <v>18</v>
      </c>
      <c r="D111" s="12" t="s">
        <v>18</v>
      </c>
      <c r="E111" s="12" t="s">
        <v>19</v>
      </c>
      <c r="F111" s="12" t="s">
        <v>20</v>
      </c>
      <c r="G111" s="12" t="s">
        <v>47</v>
      </c>
      <c r="H111" s="12" t="s">
        <v>46</v>
      </c>
    </row>
    <row r="112" spans="1:9">
      <c r="A112" s="19"/>
      <c r="B112" s="8" t="s">
        <v>21</v>
      </c>
      <c r="C112" s="12" t="s">
        <v>130</v>
      </c>
      <c r="D112" s="12" t="s">
        <v>119</v>
      </c>
      <c r="E112" s="12" t="s">
        <v>120</v>
      </c>
      <c r="F112" s="12" t="s">
        <v>121</v>
      </c>
      <c r="G112" s="12" t="s">
        <v>129</v>
      </c>
      <c r="H112" s="12" t="s">
        <v>48</v>
      </c>
    </row>
    <row r="113" spans="1:8" ht="60">
      <c r="A113" s="19"/>
      <c r="B113" s="8" t="s">
        <v>22</v>
      </c>
      <c r="C113" s="12" t="s">
        <v>23</v>
      </c>
      <c r="D113" s="13" t="s">
        <v>24</v>
      </c>
      <c r="E113" s="12" t="s">
        <v>25</v>
      </c>
      <c r="F113" s="12" t="s">
        <v>26</v>
      </c>
      <c r="G113" s="12" t="s">
        <v>49</v>
      </c>
      <c r="H113" s="12" t="s">
        <v>50</v>
      </c>
    </row>
    <row r="114" spans="1:8">
      <c r="A114" s="19"/>
      <c r="B114" s="8" t="s">
        <v>27</v>
      </c>
      <c r="C114" s="14">
        <f>700000*8000</f>
        <v>5600000000</v>
      </c>
      <c r="D114" s="14">
        <f>150000*12000</f>
        <v>1800000000</v>
      </c>
      <c r="E114" s="14">
        <f>600*30000</f>
        <v>18000000</v>
      </c>
      <c r="F114" s="14">
        <f>10000*45000</f>
        <v>450000000</v>
      </c>
      <c r="G114" s="14">
        <f>2000000*4000</f>
        <v>8000000000</v>
      </c>
      <c r="H114" s="14">
        <f>2000*10000</f>
        <v>20000000</v>
      </c>
    </row>
    <row r="115" spans="1:8">
      <c r="A115" s="19"/>
      <c r="B115" s="8" t="s">
        <v>30</v>
      </c>
      <c r="C115" s="12" t="s">
        <v>31</v>
      </c>
      <c r="D115" s="12" t="s">
        <v>31</v>
      </c>
      <c r="E115" s="12" t="s">
        <v>11</v>
      </c>
      <c r="F115" s="12" t="s">
        <v>11</v>
      </c>
      <c r="G115" s="12" t="s">
        <v>52</v>
      </c>
      <c r="H115" s="12" t="s">
        <v>52</v>
      </c>
    </row>
    <row r="116" spans="1:8">
      <c r="A116" s="19"/>
      <c r="B116" s="8" t="s">
        <v>32</v>
      </c>
      <c r="C116" s="12" t="s">
        <v>33</v>
      </c>
      <c r="D116" s="12" t="s">
        <v>31</v>
      </c>
      <c r="E116" s="12" t="s">
        <v>11</v>
      </c>
      <c r="F116" s="12" t="s">
        <v>11</v>
      </c>
      <c r="G116" s="12" t="s">
        <v>52</v>
      </c>
      <c r="H116" s="12" t="s">
        <v>52</v>
      </c>
    </row>
    <row r="117" spans="1:8">
      <c r="A117" s="19"/>
      <c r="B117" s="8" t="s">
        <v>34</v>
      </c>
      <c r="C117" s="12" t="s">
        <v>35</v>
      </c>
      <c r="D117" s="12" t="s">
        <v>35</v>
      </c>
      <c r="E117" s="12" t="s">
        <v>36</v>
      </c>
      <c r="F117" s="12" t="s">
        <v>36</v>
      </c>
      <c r="G117" s="12" t="s">
        <v>53</v>
      </c>
      <c r="H117" s="12" t="s">
        <v>53</v>
      </c>
    </row>
    <row r="118" spans="1:8" ht="45">
      <c r="A118" s="19"/>
      <c r="B118" s="8" t="s">
        <v>132</v>
      </c>
      <c r="C118" s="12" t="s">
        <v>28</v>
      </c>
      <c r="D118" s="12" t="s">
        <v>28</v>
      </c>
      <c r="E118" s="12" t="s">
        <v>29</v>
      </c>
      <c r="F118" s="12" t="s">
        <v>133</v>
      </c>
      <c r="G118" s="13" t="s">
        <v>51</v>
      </c>
      <c r="H118" s="13" t="s">
        <v>51</v>
      </c>
    </row>
    <row r="119" spans="1:8" ht="60">
      <c r="A119" s="19"/>
      <c r="B119" s="8" t="s">
        <v>13</v>
      </c>
      <c r="C119" s="13" t="s">
        <v>14</v>
      </c>
      <c r="D119" s="12" t="s">
        <v>16</v>
      </c>
      <c r="E119" s="12" t="s">
        <v>15</v>
      </c>
      <c r="F119" s="12" t="s">
        <v>15</v>
      </c>
      <c r="G119" s="13" t="s">
        <v>45</v>
      </c>
      <c r="H119" s="13" t="s">
        <v>146</v>
      </c>
    </row>
    <row r="120" spans="1:8">
      <c r="A120" s="19"/>
      <c r="B120" s="8" t="s">
        <v>134</v>
      </c>
      <c r="C120" s="12" t="s">
        <v>37</v>
      </c>
      <c r="D120" s="12" t="s">
        <v>37</v>
      </c>
      <c r="E120" s="12" t="s">
        <v>38</v>
      </c>
      <c r="F120" s="12" t="s">
        <v>39</v>
      </c>
      <c r="G120" s="12" t="s">
        <v>54</v>
      </c>
      <c r="H120" s="12" t="s">
        <v>54</v>
      </c>
    </row>
    <row r="121" spans="1:8">
      <c r="A121" s="19"/>
      <c r="B121" s="8" t="s">
        <v>40</v>
      </c>
      <c r="C121" s="12" t="s">
        <v>41</v>
      </c>
      <c r="D121" s="12" t="s">
        <v>42</v>
      </c>
      <c r="E121" s="12" t="s">
        <v>43</v>
      </c>
      <c r="F121" s="12" t="s">
        <v>44</v>
      </c>
      <c r="G121" s="12" t="s">
        <v>55</v>
      </c>
      <c r="H121" s="12" t="s">
        <v>56</v>
      </c>
    </row>
    <row r="122" spans="1:8">
      <c r="A122" s="19"/>
      <c r="B122" s="8"/>
    </row>
    <row r="123" spans="1:8">
      <c r="A123" s="19"/>
      <c r="B123" s="8"/>
    </row>
    <row r="124" spans="1:8">
      <c r="A124" s="19"/>
      <c r="B124" s="8"/>
    </row>
    <row r="125" spans="1:8" ht="23.25">
      <c r="A125" s="44" t="s">
        <v>249</v>
      </c>
      <c r="B125" s="8"/>
    </row>
    <row r="126" spans="1:8">
      <c r="A126" s="19"/>
      <c r="B126" s="8"/>
    </row>
    <row r="138" spans="1:4">
      <c r="A138" s="50" t="s">
        <v>154</v>
      </c>
      <c r="B138" s="8" t="s">
        <v>152</v>
      </c>
      <c r="C138" s="8" t="s">
        <v>153</v>
      </c>
    </row>
    <row r="139" spans="1:4" ht="15.75">
      <c r="A139" s="7">
        <v>2018</v>
      </c>
      <c r="B139" s="38">
        <f>B140*0.9</f>
        <v>16748366976</v>
      </c>
      <c r="C139" t="str">
        <f t="shared" ref="C139:C147" si="6">CONCATENATE(ROUND(B139/1000000000,0)," ","Milyr TL")</f>
        <v>17 Milyr TL</v>
      </c>
    </row>
    <row r="140" spans="1:4" ht="15.75">
      <c r="A140" s="7">
        <v>2019</v>
      </c>
      <c r="B140" s="38">
        <f>B141*0.8</f>
        <v>18609296640</v>
      </c>
      <c r="C140" t="str">
        <f t="shared" si="6"/>
        <v>19 Milyr TL</v>
      </c>
    </row>
    <row r="141" spans="1:4" ht="15.75">
      <c r="A141" s="7">
        <v>2020</v>
      </c>
      <c r="B141" s="38">
        <f>B142*1.1</f>
        <v>23261620800</v>
      </c>
      <c r="C141" t="str">
        <f t="shared" si="6"/>
        <v>23 Milyr TL</v>
      </c>
      <c r="D141" t="s">
        <v>148</v>
      </c>
    </row>
    <row r="142" spans="1:4" ht="15.75">
      <c r="A142" s="7">
        <v>2021</v>
      </c>
      <c r="B142" s="38">
        <f>B143*1.1</f>
        <v>21146928000</v>
      </c>
      <c r="C142" t="str">
        <f t="shared" si="6"/>
        <v>21 Milyr TL</v>
      </c>
      <c r="D142" t="s">
        <v>148</v>
      </c>
    </row>
    <row r="143" spans="1:4" ht="15.75">
      <c r="A143" s="7">
        <v>2022</v>
      </c>
      <c r="B143" s="38">
        <f>B144*1.1</f>
        <v>19224480000</v>
      </c>
      <c r="C143" t="str">
        <f t="shared" si="6"/>
        <v>19 Milyr TL</v>
      </c>
      <c r="D143" t="s">
        <v>148</v>
      </c>
    </row>
    <row r="144" spans="1:4" ht="15.75">
      <c r="A144" s="7">
        <v>2023</v>
      </c>
      <c r="B144" s="38">
        <f>B145*1.1</f>
        <v>17476800000</v>
      </c>
      <c r="C144" t="str">
        <f t="shared" si="6"/>
        <v>17 Milyr TL</v>
      </c>
      <c r="D144" t="s">
        <v>149</v>
      </c>
    </row>
    <row r="145" spans="1:6" ht="15.75">
      <c r="A145" s="7">
        <v>2024</v>
      </c>
      <c r="B145" s="38">
        <v>15888000000</v>
      </c>
      <c r="C145" t="str">
        <f t="shared" si="6"/>
        <v>16 Milyr TL</v>
      </c>
      <c r="D145" t="s">
        <v>149</v>
      </c>
    </row>
    <row r="146" spans="1:6" ht="15.75">
      <c r="A146" s="7">
        <v>2025</v>
      </c>
      <c r="B146" s="38">
        <f>15888000000*1.05</f>
        <v>16682400000</v>
      </c>
      <c r="C146" t="str">
        <f t="shared" si="6"/>
        <v>17 Milyr TL</v>
      </c>
      <c r="D146" t="s">
        <v>151</v>
      </c>
    </row>
    <row r="147" spans="1:6" ht="15.75">
      <c r="A147" s="7">
        <v>2026</v>
      </c>
      <c r="B147" s="38">
        <f>15888000000*1.05</f>
        <v>16682400000</v>
      </c>
      <c r="C147" t="str">
        <f t="shared" si="6"/>
        <v>17 Milyr TL</v>
      </c>
      <c r="D147" t="s">
        <v>150</v>
      </c>
    </row>
    <row r="148" spans="1:6">
      <c r="B148" s="38"/>
    </row>
    <row r="150" spans="1:6" ht="23.25">
      <c r="A150" s="44" t="s">
        <v>253</v>
      </c>
    </row>
    <row r="151" spans="1:6">
      <c r="B151" s="15"/>
    </row>
    <row r="152" spans="1:6">
      <c r="B152" s="15"/>
    </row>
    <row r="153" spans="1:6">
      <c r="B153" s="15"/>
    </row>
    <row r="154" spans="1:6">
      <c r="B154" s="15"/>
    </row>
    <row r="155" spans="1:6">
      <c r="B155" s="15"/>
    </row>
    <row r="156" spans="1:6">
      <c r="B156" s="15"/>
    </row>
    <row r="157" spans="1:6">
      <c r="B157" s="15"/>
    </row>
    <row r="158" spans="1:6">
      <c r="B158" s="16"/>
      <c r="C158" s="17" t="s">
        <v>2</v>
      </c>
      <c r="D158" s="17" t="s">
        <v>0</v>
      </c>
      <c r="E158" s="17" t="s">
        <v>1</v>
      </c>
      <c r="F158" s="17" t="s">
        <v>137</v>
      </c>
    </row>
    <row r="159" spans="1:6" ht="30" customHeight="1">
      <c r="B159" s="18" t="s">
        <v>57</v>
      </c>
      <c r="C159" s="30" t="s">
        <v>60</v>
      </c>
      <c r="D159" s="31" t="s">
        <v>58</v>
      </c>
      <c r="E159" s="30" t="s">
        <v>59</v>
      </c>
      <c r="F159" t="s">
        <v>141</v>
      </c>
    </row>
    <row r="160" spans="1:6" ht="15.75">
      <c r="B160" s="18" t="s">
        <v>61</v>
      </c>
      <c r="C160" s="30">
        <v>65</v>
      </c>
      <c r="D160" s="30">
        <v>55</v>
      </c>
      <c r="E160" s="30">
        <v>65</v>
      </c>
    </row>
    <row r="161" spans="2:6" ht="15.75">
      <c r="B161" s="18" t="s">
        <v>62</v>
      </c>
      <c r="C161" s="30">
        <v>103</v>
      </c>
      <c r="D161" s="30">
        <v>88</v>
      </c>
      <c r="E161" s="30">
        <v>93</v>
      </c>
      <c r="F161" t="s">
        <v>140</v>
      </c>
    </row>
    <row r="162" spans="2:6" ht="15.75">
      <c r="B162" s="18" t="s">
        <v>63</v>
      </c>
      <c r="C162" s="30">
        <v>90</v>
      </c>
      <c r="D162" s="30">
        <v>50</v>
      </c>
      <c r="E162" s="30">
        <v>60</v>
      </c>
      <c r="F162" t="s">
        <v>64</v>
      </c>
    </row>
    <row r="163" spans="2:6" ht="15.75">
      <c r="B163" s="18" t="s">
        <v>65</v>
      </c>
      <c r="C163" s="30">
        <v>70</v>
      </c>
      <c r="D163" s="30">
        <v>50</v>
      </c>
      <c r="E163" s="30">
        <v>60</v>
      </c>
      <c r="F163" t="s">
        <v>66</v>
      </c>
    </row>
    <row r="164" spans="2:6" ht="15.75">
      <c r="B164" s="18" t="s">
        <v>67</v>
      </c>
      <c r="C164" s="30">
        <v>90</v>
      </c>
      <c r="D164" s="30">
        <v>30</v>
      </c>
      <c r="E164" s="30">
        <v>30</v>
      </c>
      <c r="F164" t="s">
        <v>138</v>
      </c>
    </row>
    <row r="165" spans="2:6" ht="15.75">
      <c r="B165" s="18" t="s">
        <v>68</v>
      </c>
      <c r="C165" s="30">
        <v>100</v>
      </c>
      <c r="D165" s="30">
        <v>100</v>
      </c>
      <c r="E165" s="30">
        <v>100</v>
      </c>
    </row>
    <row r="166" spans="2:6" ht="15.75">
      <c r="B166" s="18" t="s">
        <v>69</v>
      </c>
      <c r="C166" s="30">
        <v>85</v>
      </c>
      <c r="D166" s="30">
        <v>75</v>
      </c>
      <c r="E166" s="30">
        <v>25</v>
      </c>
      <c r="F166" t="s">
        <v>139</v>
      </c>
    </row>
    <row r="167" spans="2:6" ht="15.75">
      <c r="B167" s="18" t="s">
        <v>70</v>
      </c>
      <c r="C167" s="30" t="s">
        <v>73</v>
      </c>
      <c r="D167" s="30" t="s">
        <v>71</v>
      </c>
      <c r="E167" s="30" t="s">
        <v>72</v>
      </c>
      <c r="F167" t="s">
        <v>74</v>
      </c>
    </row>
    <row r="168" spans="2:6" ht="16.5" thickBot="1">
      <c r="B168" s="36" t="s">
        <v>136</v>
      </c>
      <c r="C168" s="37">
        <v>170</v>
      </c>
      <c r="D168" s="37">
        <v>280</v>
      </c>
      <c r="E168" s="37">
        <v>230</v>
      </c>
      <c r="F168" s="36" t="s">
        <v>142</v>
      </c>
    </row>
    <row r="171" spans="2:6" ht="15.75">
      <c r="B171" s="32" t="s">
        <v>144</v>
      </c>
      <c r="C171" t="s">
        <v>145</v>
      </c>
    </row>
    <row r="172" spans="2:6" ht="15.75">
      <c r="B172" s="33" t="s">
        <v>2</v>
      </c>
      <c r="C172" s="34">
        <v>170</v>
      </c>
    </row>
    <row r="173" spans="2:6" ht="15.75">
      <c r="B173" s="33" t="s">
        <v>1</v>
      </c>
      <c r="C173" s="34">
        <v>230</v>
      </c>
    </row>
    <row r="174" spans="2:6" ht="15.75">
      <c r="B174" s="33" t="s">
        <v>0</v>
      </c>
      <c r="C174" s="34">
        <v>280</v>
      </c>
    </row>
    <row r="185" spans="1:5">
      <c r="A185" s="47" t="s">
        <v>242</v>
      </c>
      <c r="B185" s="47" t="s">
        <v>2</v>
      </c>
      <c r="C185" s="47" t="s">
        <v>0</v>
      </c>
      <c r="D185" s="47" t="s">
        <v>1</v>
      </c>
      <c r="E185" s="47" t="s">
        <v>156</v>
      </c>
    </row>
    <row r="186" spans="1:5">
      <c r="A186" s="47">
        <v>2018</v>
      </c>
      <c r="B186" s="48">
        <v>500000</v>
      </c>
      <c r="C186" s="48">
        <f>B186*0.9</f>
        <v>450000</v>
      </c>
      <c r="D186" s="48">
        <f>C186*0.9</f>
        <v>405000</v>
      </c>
      <c r="E186" s="48">
        <f t="shared" ref="E186:E194" si="7">SUM(B186:D186)</f>
        <v>1355000</v>
      </c>
    </row>
    <row r="187" spans="1:5">
      <c r="A187" s="47">
        <v>2019</v>
      </c>
      <c r="B187" s="48">
        <v>550000</v>
      </c>
      <c r="C187" s="48">
        <f>B187*0.9</f>
        <v>495000</v>
      </c>
      <c r="D187" s="48">
        <f>C187*0.9</f>
        <v>445500</v>
      </c>
      <c r="E187" s="48">
        <f t="shared" si="7"/>
        <v>1490500</v>
      </c>
    </row>
    <row r="188" spans="1:5">
      <c r="A188" s="47">
        <v>2020</v>
      </c>
      <c r="B188" s="48">
        <v>650000</v>
      </c>
      <c r="C188" s="48">
        <v>500000</v>
      </c>
      <c r="D188" s="48">
        <f t="shared" ref="D188:D194" si="8">C188*0.9</f>
        <v>450000</v>
      </c>
      <c r="E188" s="48">
        <f t="shared" si="7"/>
        <v>1600000</v>
      </c>
    </row>
    <row r="189" spans="1:5">
      <c r="A189" s="47">
        <v>2021</v>
      </c>
      <c r="B189" s="48">
        <v>750000</v>
      </c>
      <c r="C189" s="48">
        <v>550000</v>
      </c>
      <c r="D189" s="48">
        <f t="shared" si="8"/>
        <v>495000</v>
      </c>
      <c r="E189" s="48">
        <f t="shared" si="7"/>
        <v>1795000</v>
      </c>
    </row>
    <row r="190" spans="1:5">
      <c r="A190" s="47">
        <v>2022</v>
      </c>
      <c r="B190" s="48">
        <v>900000</v>
      </c>
      <c r="C190" s="48">
        <v>650000</v>
      </c>
      <c r="D190" s="48">
        <f t="shared" si="8"/>
        <v>585000</v>
      </c>
      <c r="E190" s="48">
        <f t="shared" si="7"/>
        <v>2135000</v>
      </c>
    </row>
    <row r="191" spans="1:5">
      <c r="A191" s="47">
        <v>2023</v>
      </c>
      <c r="B191" s="48">
        <v>950000</v>
      </c>
      <c r="C191" s="48">
        <v>600000</v>
      </c>
      <c r="D191" s="48">
        <f t="shared" si="8"/>
        <v>540000</v>
      </c>
      <c r="E191" s="48">
        <f t="shared" si="7"/>
        <v>2090000</v>
      </c>
    </row>
    <row r="192" spans="1:5">
      <c r="A192" s="47">
        <v>2024</v>
      </c>
      <c r="B192" s="48">
        <v>850000</v>
      </c>
      <c r="C192" s="48">
        <v>650000</v>
      </c>
      <c r="D192" s="48">
        <f t="shared" si="8"/>
        <v>585000</v>
      </c>
      <c r="E192" s="48">
        <f t="shared" si="7"/>
        <v>2085000</v>
      </c>
    </row>
    <row r="193" spans="1:5">
      <c r="A193" s="47">
        <v>2025</v>
      </c>
      <c r="B193" s="48">
        <v>800000</v>
      </c>
      <c r="C193" s="48">
        <v>650000</v>
      </c>
      <c r="D193" s="48">
        <f t="shared" si="8"/>
        <v>585000</v>
      </c>
      <c r="E193" s="48">
        <f t="shared" si="7"/>
        <v>2035000</v>
      </c>
    </row>
    <row r="194" spans="1:5">
      <c r="A194" s="47">
        <v>2026</v>
      </c>
      <c r="B194" s="48">
        <v>900000</v>
      </c>
      <c r="C194" s="48">
        <v>650000</v>
      </c>
      <c r="D194" s="48">
        <f t="shared" si="8"/>
        <v>585000</v>
      </c>
      <c r="E194" s="48">
        <f t="shared" si="7"/>
        <v>2135000</v>
      </c>
    </row>
    <row r="195" spans="1:5">
      <c r="A195" s="47"/>
      <c r="B195" s="48"/>
      <c r="C195" s="48"/>
      <c r="D195" s="48"/>
      <c r="E195" s="48"/>
    </row>
    <row r="196" spans="1:5">
      <c r="A196" s="47"/>
      <c r="B196" s="48"/>
      <c r="C196" s="48"/>
      <c r="D196" s="48"/>
      <c r="E196" s="48"/>
    </row>
    <row r="197" spans="1:5">
      <c r="B197" s="38"/>
      <c r="C197" s="38"/>
      <c r="D197" s="38"/>
      <c r="E197" s="38"/>
    </row>
    <row r="199" spans="1:5">
      <c r="A199" s="47" t="s">
        <v>155</v>
      </c>
      <c r="B199" s="47" t="s">
        <v>2</v>
      </c>
      <c r="C199" s="47" t="s">
        <v>0</v>
      </c>
      <c r="D199" s="47" t="s">
        <v>1</v>
      </c>
      <c r="E199" s="47"/>
    </row>
    <row r="200" spans="1:5">
      <c r="A200" s="47">
        <v>2018</v>
      </c>
      <c r="B200" s="28">
        <f t="shared" ref="B200:B208" si="9">$B186/$E186</f>
        <v>0.36900369003690037</v>
      </c>
      <c r="C200" s="28">
        <f t="shared" ref="C200:C208" si="10">$C186/$E186</f>
        <v>0.33210332103321033</v>
      </c>
      <c r="D200" s="28">
        <f t="shared" ref="D200:D208" si="11">$D186/$E186</f>
        <v>0.2988929889298893</v>
      </c>
      <c r="E200" s="47"/>
    </row>
    <row r="201" spans="1:5">
      <c r="A201" s="47">
        <v>2019</v>
      </c>
      <c r="B201" s="28">
        <f t="shared" si="9"/>
        <v>0.36900369003690037</v>
      </c>
      <c r="C201" s="28">
        <f t="shared" si="10"/>
        <v>0.33210332103321033</v>
      </c>
      <c r="D201" s="28">
        <f t="shared" si="11"/>
        <v>0.2988929889298893</v>
      </c>
      <c r="E201" s="47"/>
    </row>
    <row r="202" spans="1:5">
      <c r="A202" s="47">
        <v>2020</v>
      </c>
      <c r="B202" s="28">
        <f t="shared" si="9"/>
        <v>0.40625</v>
      </c>
      <c r="C202" s="28">
        <f t="shared" si="10"/>
        <v>0.3125</v>
      </c>
      <c r="D202" s="28">
        <f t="shared" si="11"/>
        <v>0.28125</v>
      </c>
      <c r="E202" s="47"/>
    </row>
    <row r="203" spans="1:5">
      <c r="A203" s="47">
        <v>2021</v>
      </c>
      <c r="B203" s="28">
        <f t="shared" si="9"/>
        <v>0.4178272980501393</v>
      </c>
      <c r="C203" s="28">
        <f t="shared" si="10"/>
        <v>0.30640668523676878</v>
      </c>
      <c r="D203" s="28">
        <f t="shared" si="11"/>
        <v>0.27576601671309192</v>
      </c>
      <c r="E203" s="47"/>
    </row>
    <row r="204" spans="1:5">
      <c r="A204" s="47">
        <v>2022</v>
      </c>
      <c r="B204" s="28">
        <f t="shared" si="9"/>
        <v>0.42154566744730682</v>
      </c>
      <c r="C204" s="28">
        <f t="shared" si="10"/>
        <v>0.3044496487119438</v>
      </c>
      <c r="D204" s="28">
        <f t="shared" si="11"/>
        <v>0.27400468384074944</v>
      </c>
      <c r="E204" s="47"/>
    </row>
    <row r="205" spans="1:5">
      <c r="A205" s="47">
        <v>2023</v>
      </c>
      <c r="B205" s="28">
        <f t="shared" si="9"/>
        <v>0.45454545454545453</v>
      </c>
      <c r="C205" s="28">
        <f t="shared" si="10"/>
        <v>0.28708133971291866</v>
      </c>
      <c r="D205" s="28">
        <f t="shared" si="11"/>
        <v>0.25837320574162681</v>
      </c>
      <c r="E205" s="47"/>
    </row>
    <row r="206" spans="1:5">
      <c r="A206" s="47">
        <v>2024</v>
      </c>
      <c r="B206" s="28">
        <f t="shared" si="9"/>
        <v>0.407673860911271</v>
      </c>
      <c r="C206" s="28">
        <f t="shared" si="10"/>
        <v>0.3117505995203837</v>
      </c>
      <c r="D206" s="28">
        <f t="shared" si="11"/>
        <v>0.2805755395683453</v>
      </c>
      <c r="E206" s="47"/>
    </row>
    <row r="207" spans="1:5">
      <c r="A207" s="47">
        <v>2025</v>
      </c>
      <c r="B207" s="28">
        <f t="shared" si="9"/>
        <v>0.3931203931203931</v>
      </c>
      <c r="C207" s="28">
        <f t="shared" si="10"/>
        <v>0.31941031941031939</v>
      </c>
      <c r="D207" s="28">
        <f t="shared" si="11"/>
        <v>0.28746928746928746</v>
      </c>
      <c r="E207" s="47"/>
    </row>
    <row r="208" spans="1:5">
      <c r="A208" s="47">
        <v>2026</v>
      </c>
      <c r="B208" s="28">
        <f t="shared" si="9"/>
        <v>0.42154566744730682</v>
      </c>
      <c r="C208" s="28">
        <f t="shared" si="10"/>
        <v>0.3044496487119438</v>
      </c>
      <c r="D208" s="28">
        <f t="shared" si="11"/>
        <v>0.27400468384074944</v>
      </c>
      <c r="E208" s="47"/>
    </row>
    <row r="209" spans="1:5">
      <c r="A209" s="47"/>
      <c r="B209" s="47"/>
      <c r="C209" s="47"/>
      <c r="D209" s="47"/>
      <c r="E209" s="47"/>
    </row>
    <row r="210" spans="1:5">
      <c r="A210" s="47"/>
      <c r="B210" s="47"/>
      <c r="C210" s="47"/>
      <c r="D210" s="47"/>
      <c r="E210" s="47"/>
    </row>
    <row r="211" spans="1:5">
      <c r="A211" s="47"/>
      <c r="B211" s="47"/>
      <c r="C211" s="47"/>
      <c r="D211" s="47"/>
      <c r="E211" s="47"/>
    </row>
    <row r="212" spans="1:5">
      <c r="A212" s="47"/>
      <c r="B212" s="47"/>
      <c r="C212" s="47"/>
      <c r="D212" s="47"/>
      <c r="E212" s="47"/>
    </row>
    <row r="213" spans="1:5">
      <c r="A213" s="47"/>
      <c r="B213" s="47"/>
      <c r="C213" s="47"/>
      <c r="D213" s="47"/>
      <c r="E213" s="47"/>
    </row>
    <row r="214" spans="1:5">
      <c r="A214" s="47"/>
      <c r="B214" s="47"/>
      <c r="C214" s="47"/>
      <c r="D214" s="47"/>
      <c r="E214" s="47"/>
    </row>
    <row r="215" spans="1:5">
      <c r="A215" s="47"/>
      <c r="B215" s="47"/>
      <c r="C215" s="47"/>
      <c r="D215" s="47"/>
      <c r="E215" s="47"/>
    </row>
    <row r="216" spans="1:5">
      <c r="A216" s="47"/>
      <c r="B216" s="47"/>
      <c r="C216" s="47"/>
      <c r="D216" s="47"/>
      <c r="E216" s="47"/>
    </row>
    <row r="217" spans="1:5">
      <c r="A217" s="47"/>
      <c r="B217" s="47"/>
      <c r="C217" s="47"/>
      <c r="D217" s="47"/>
      <c r="E217" s="47"/>
    </row>
    <row r="218" spans="1:5">
      <c r="A218" s="47"/>
      <c r="B218" s="47"/>
      <c r="C218" s="47"/>
      <c r="D218" s="47"/>
      <c r="E218" s="47"/>
    </row>
    <row r="219" spans="1:5" ht="23.25">
      <c r="A219" s="44" t="s">
        <v>250</v>
      </c>
    </row>
    <row r="220" spans="1:5" ht="21">
      <c r="B220" s="3" t="s">
        <v>160</v>
      </c>
    </row>
    <row r="221" spans="1:5" ht="21">
      <c r="B221" s="3" t="s">
        <v>157</v>
      </c>
    </row>
    <row r="243" spans="2:2">
      <c r="B243" t="s">
        <v>161</v>
      </c>
    </row>
    <row r="245" spans="2:2">
      <c r="B245" t="s">
        <v>158</v>
      </c>
    </row>
    <row r="260" spans="2:2">
      <c r="B260" t="s">
        <v>159</v>
      </c>
    </row>
    <row r="287" spans="2:2">
      <c r="B287" t="s">
        <v>162</v>
      </c>
    </row>
    <row r="288" spans="2:2">
      <c r="B288" t="s">
        <v>163</v>
      </c>
    </row>
    <row r="317" spans="2:2">
      <c r="B317" s="8" t="s">
        <v>164</v>
      </c>
    </row>
    <row r="318" spans="2:2">
      <c r="B318" t="s">
        <v>165</v>
      </c>
    </row>
    <row r="322" spans="1:2" ht="23.25">
      <c r="A322" s="44" t="s">
        <v>251</v>
      </c>
    </row>
    <row r="323" spans="1:2" ht="21">
      <c r="B323" s="39" t="s">
        <v>166</v>
      </c>
    </row>
    <row r="324" spans="1:2">
      <c r="B324" s="40" t="s">
        <v>167</v>
      </c>
    </row>
    <row r="325" spans="1:2">
      <c r="B325" s="40" t="s">
        <v>168</v>
      </c>
    </row>
    <row r="326" spans="1:2">
      <c r="B326" s="40" t="s">
        <v>169</v>
      </c>
    </row>
    <row r="327" spans="1:2">
      <c r="B327" s="40" t="s">
        <v>170</v>
      </c>
    </row>
    <row r="328" spans="1:2">
      <c r="B328" s="40" t="s">
        <v>171</v>
      </c>
    </row>
    <row r="329" spans="1:2">
      <c r="B329" s="40" t="s">
        <v>172</v>
      </c>
    </row>
    <row r="330" spans="1:2">
      <c r="B330" s="40" t="s">
        <v>173</v>
      </c>
    </row>
    <row r="331" spans="1:2">
      <c r="B331" s="40" t="s">
        <v>174</v>
      </c>
    </row>
    <row r="332" spans="1:2">
      <c r="B332" s="40" t="s">
        <v>175</v>
      </c>
    </row>
    <row r="333" spans="1:2" ht="21">
      <c r="B333" s="39" t="s">
        <v>176</v>
      </c>
    </row>
    <row r="334" spans="1:2">
      <c r="B334" s="40" t="s">
        <v>177</v>
      </c>
    </row>
    <row r="335" spans="1:2">
      <c r="B335" s="40" t="s">
        <v>178</v>
      </c>
    </row>
    <row r="336" spans="1:2">
      <c r="B336" s="40" t="s">
        <v>179</v>
      </c>
    </row>
    <row r="337" spans="1:13" ht="21">
      <c r="B337" s="39" t="s">
        <v>180</v>
      </c>
    </row>
    <row r="338" spans="1:13">
      <c r="B338" s="40" t="s">
        <v>181</v>
      </c>
    </row>
    <row r="339" spans="1:13">
      <c r="B339" s="40" t="s">
        <v>182</v>
      </c>
    </row>
    <row r="340" spans="1:13">
      <c r="B340" s="40" t="s">
        <v>183</v>
      </c>
    </row>
    <row r="341" spans="1:13" ht="21">
      <c r="B341" s="39" t="s">
        <v>184</v>
      </c>
    </row>
    <row r="342" spans="1:13">
      <c r="B342" s="40" t="s">
        <v>185</v>
      </c>
    </row>
    <row r="343" spans="1:13">
      <c r="B343" s="40" t="s">
        <v>186</v>
      </c>
    </row>
    <row r="344" spans="1:13">
      <c r="B344" s="40" t="s">
        <v>187</v>
      </c>
    </row>
    <row r="346" spans="1:13" ht="23.25">
      <c r="A346" s="44" t="s">
        <v>252</v>
      </c>
    </row>
    <row r="347" spans="1:13" ht="18.75">
      <c r="F347" s="41" t="s">
        <v>193</v>
      </c>
    </row>
    <row r="348" spans="1:13" ht="18.75">
      <c r="G348" s="41"/>
    </row>
    <row r="352" spans="1:13" ht="6.75" customHeight="1">
      <c r="A352" s="45"/>
      <c r="B352" s="45"/>
      <c r="C352" s="45"/>
      <c r="D352" s="45"/>
      <c r="E352" s="45"/>
      <c r="F352" s="45"/>
      <c r="G352" s="45"/>
      <c r="H352" s="45"/>
      <c r="I352" s="45"/>
      <c r="J352" s="45"/>
      <c r="K352" s="45"/>
      <c r="L352" s="45"/>
      <c r="M352" s="45"/>
    </row>
    <row r="354" spans="1:13">
      <c r="A354" s="8" t="s">
        <v>194</v>
      </c>
      <c r="B354" s="42">
        <v>0.8</v>
      </c>
      <c r="D354" s="42">
        <v>0.12</v>
      </c>
      <c r="F354" s="43">
        <v>0.02</v>
      </c>
      <c r="H354" s="43">
        <v>0.04</v>
      </c>
      <c r="L354" s="42">
        <v>0.02</v>
      </c>
    </row>
    <row r="355" spans="1:13" ht="6.75" customHeight="1">
      <c r="A355" s="45"/>
      <c r="B355" s="45"/>
      <c r="C355" s="45"/>
      <c r="D355" s="45"/>
      <c r="E355" s="45"/>
      <c r="F355" s="45"/>
      <c r="G355" s="45"/>
      <c r="H355" s="45"/>
      <c r="I355" s="45"/>
      <c r="J355" s="45"/>
      <c r="K355" s="45"/>
      <c r="L355" s="45"/>
      <c r="M355" s="45"/>
    </row>
    <row r="356" spans="1:13">
      <c r="A356" s="8" t="s">
        <v>210</v>
      </c>
      <c r="B356" s="52" t="s">
        <v>188</v>
      </c>
      <c r="C356" s="53"/>
      <c r="D356" s="64" t="s">
        <v>192</v>
      </c>
      <c r="E356" s="53"/>
      <c r="F356" s="52" t="s">
        <v>189</v>
      </c>
      <c r="G356" s="53"/>
      <c r="H356" s="52" t="s">
        <v>190</v>
      </c>
      <c r="I356" s="53"/>
      <c r="J356" s="52"/>
      <c r="K356" s="62"/>
      <c r="L356" s="62" t="s">
        <v>191</v>
      </c>
      <c r="M356" s="53"/>
    </row>
    <row r="357" spans="1:13">
      <c r="B357" s="54"/>
      <c r="C357" s="55"/>
      <c r="D357" s="54"/>
      <c r="E357" s="55"/>
      <c r="F357" s="54"/>
      <c r="G357" s="55"/>
      <c r="H357" s="54"/>
      <c r="I357" s="55"/>
      <c r="J357" s="54"/>
      <c r="M357" s="55"/>
    </row>
    <row r="358" spans="1:13">
      <c r="B358" s="54"/>
      <c r="C358" s="55"/>
      <c r="D358" s="54"/>
      <c r="E358" s="55"/>
      <c r="F358" s="54"/>
      <c r="G358" s="55"/>
      <c r="H358" s="54"/>
      <c r="I358" s="55"/>
      <c r="J358" s="54"/>
      <c r="M358" s="55"/>
    </row>
    <row r="359" spans="1:13">
      <c r="B359" s="54"/>
      <c r="C359" s="55"/>
      <c r="D359" s="54"/>
      <c r="E359" s="55"/>
      <c r="F359" s="54"/>
      <c r="G359" s="55"/>
      <c r="H359" s="54"/>
      <c r="I359" s="55"/>
      <c r="J359" s="54"/>
      <c r="M359" s="55"/>
    </row>
    <row r="360" spans="1:13">
      <c r="B360" s="54"/>
      <c r="C360" s="55"/>
      <c r="D360" s="54"/>
      <c r="E360" s="55"/>
      <c r="F360" s="54"/>
      <c r="G360" s="55"/>
      <c r="H360" s="54"/>
      <c r="I360" s="55"/>
      <c r="J360" s="54"/>
      <c r="M360" s="55"/>
    </row>
    <row r="361" spans="1:13">
      <c r="B361" s="54"/>
      <c r="C361" s="55"/>
      <c r="D361" s="54"/>
      <c r="E361" s="55"/>
      <c r="F361" s="54"/>
      <c r="G361" s="55"/>
      <c r="H361" s="54"/>
      <c r="I361" s="55"/>
      <c r="J361" s="54"/>
      <c r="M361" s="55"/>
    </row>
    <row r="362" spans="1:13">
      <c r="B362" s="54"/>
      <c r="C362" s="55"/>
      <c r="D362" s="54"/>
      <c r="E362" s="55"/>
      <c r="F362" s="54"/>
      <c r="G362" s="55"/>
      <c r="H362" s="54"/>
      <c r="I362" s="55"/>
      <c r="J362" s="54"/>
      <c r="M362" s="55"/>
    </row>
    <row r="363" spans="1:13">
      <c r="B363" s="54"/>
      <c r="C363" s="55"/>
      <c r="D363" s="54"/>
      <c r="E363" s="55"/>
      <c r="F363" s="54"/>
      <c r="G363" s="55"/>
      <c r="H363" s="54"/>
      <c r="I363" s="55"/>
      <c r="J363" s="54"/>
      <c r="M363" s="55"/>
    </row>
    <row r="364" spans="1:13" ht="18.75">
      <c r="B364" s="54"/>
      <c r="C364" s="59"/>
      <c r="D364" s="65"/>
      <c r="E364" s="55"/>
      <c r="F364" s="54"/>
      <c r="G364" s="55"/>
      <c r="H364" s="54"/>
      <c r="I364" s="55"/>
      <c r="J364" s="54"/>
      <c r="M364" s="55"/>
    </row>
    <row r="365" spans="1:13">
      <c r="B365" s="54"/>
      <c r="C365" s="55"/>
      <c r="D365" s="54"/>
      <c r="E365" s="55"/>
      <c r="F365" s="54"/>
      <c r="G365" s="55"/>
      <c r="H365" s="54"/>
      <c r="I365" s="55"/>
      <c r="J365" s="54"/>
      <c r="M365" s="55"/>
    </row>
    <row r="366" spans="1:13">
      <c r="B366" s="60"/>
      <c r="C366" s="61"/>
      <c r="D366" s="60"/>
      <c r="E366" s="61"/>
      <c r="F366" s="60"/>
      <c r="G366" s="61"/>
      <c r="H366" s="60"/>
      <c r="I366" s="61"/>
      <c r="J366" s="60"/>
      <c r="K366" s="63"/>
      <c r="L366" s="63"/>
      <c r="M366" s="61"/>
    </row>
    <row r="367" spans="1:13" ht="6.75" customHeight="1">
      <c r="A367" s="45"/>
      <c r="B367" s="45"/>
      <c r="C367" s="45"/>
      <c r="D367" s="45"/>
      <c r="E367" s="45"/>
      <c r="F367" s="45"/>
      <c r="G367" s="45"/>
      <c r="H367" s="45"/>
      <c r="I367" s="45"/>
      <c r="J367" s="45"/>
      <c r="K367" s="45"/>
      <c r="L367" s="45"/>
      <c r="M367" s="45"/>
    </row>
    <row r="368" spans="1:13">
      <c r="A368" s="8" t="s">
        <v>209</v>
      </c>
      <c r="B368" s="52" t="s">
        <v>195</v>
      </c>
      <c r="C368" s="53"/>
      <c r="D368" s="52"/>
      <c r="E368" s="53"/>
      <c r="F368" s="52"/>
      <c r="G368" s="53"/>
      <c r="H368" s="52"/>
      <c r="I368" s="53"/>
      <c r="J368" s="52"/>
      <c r="K368" s="62"/>
      <c r="L368" s="62"/>
      <c r="M368" s="53"/>
    </row>
    <row r="369" spans="1:13">
      <c r="B369" s="54" t="s">
        <v>196</v>
      </c>
      <c r="C369" s="55"/>
      <c r="D369" s="54" t="s">
        <v>197</v>
      </c>
      <c r="E369" s="55"/>
      <c r="F369" s="54" t="s">
        <v>199</v>
      </c>
      <c r="G369" s="55"/>
      <c r="H369" s="54" t="s">
        <v>202</v>
      </c>
      <c r="I369" s="55"/>
      <c r="J369" s="54" t="s">
        <v>201</v>
      </c>
      <c r="M369" s="55"/>
    </row>
    <row r="370" spans="1:13">
      <c r="B370" s="54" t="s">
        <v>204</v>
      </c>
      <c r="C370" s="56"/>
      <c r="D370" s="54" t="s">
        <v>198</v>
      </c>
      <c r="E370" s="55"/>
      <c r="F370" s="54" t="s">
        <v>200</v>
      </c>
      <c r="G370" s="55"/>
      <c r="H370" s="54" t="s">
        <v>203</v>
      </c>
      <c r="I370" s="55"/>
      <c r="J370" s="54"/>
      <c r="M370" s="55"/>
    </row>
    <row r="371" spans="1:13" ht="6.75" customHeight="1">
      <c r="A371" s="45"/>
      <c r="B371" s="57"/>
      <c r="C371" s="58"/>
      <c r="D371" s="57"/>
      <c r="E371" s="58"/>
      <c r="F371" s="57"/>
      <c r="G371" s="58"/>
      <c r="H371" s="57"/>
      <c r="I371" s="58"/>
      <c r="J371" s="57"/>
      <c r="K371" s="45"/>
      <c r="L371" s="45"/>
      <c r="M371" s="58"/>
    </row>
    <row r="372" spans="1:13">
      <c r="A372" s="8" t="s">
        <v>136</v>
      </c>
      <c r="B372" s="54" t="s">
        <v>207</v>
      </c>
      <c r="C372" s="55"/>
      <c r="D372" s="54" t="s">
        <v>211</v>
      </c>
      <c r="E372" s="55"/>
      <c r="F372" s="54" t="s">
        <v>215</v>
      </c>
      <c r="G372" s="55"/>
      <c r="H372" s="54"/>
      <c r="I372" s="55"/>
      <c r="J372" s="54" t="s">
        <v>230</v>
      </c>
      <c r="M372" s="55"/>
    </row>
    <row r="373" spans="1:13">
      <c r="B373" s="54" t="s">
        <v>205</v>
      </c>
      <c r="C373" s="55"/>
      <c r="D373" s="54" t="s">
        <v>212</v>
      </c>
      <c r="E373" s="55"/>
      <c r="F373" s="54" t="s">
        <v>216</v>
      </c>
      <c r="G373" s="55"/>
      <c r="H373" s="54"/>
      <c r="I373" s="55"/>
      <c r="J373" s="54"/>
      <c r="M373" s="55"/>
    </row>
    <row r="374" spans="1:13">
      <c r="B374" s="54" t="s">
        <v>206</v>
      </c>
      <c r="C374" s="55"/>
      <c r="D374" s="54" t="s">
        <v>213</v>
      </c>
      <c r="E374" s="55"/>
      <c r="F374" s="54"/>
      <c r="G374" s="55"/>
      <c r="H374" s="54"/>
      <c r="I374" s="55"/>
      <c r="J374" s="54"/>
      <c r="M374" s="55"/>
    </row>
    <row r="375" spans="1:13">
      <c r="B375" s="54"/>
      <c r="C375" s="55"/>
      <c r="D375" s="54" t="s">
        <v>214</v>
      </c>
      <c r="E375" s="55"/>
      <c r="F375" s="54"/>
      <c r="G375" s="55"/>
      <c r="H375" s="54"/>
      <c r="I375" s="55"/>
      <c r="J375" s="54"/>
      <c r="M375" s="55"/>
    </row>
    <row r="376" spans="1:13" ht="6" customHeight="1">
      <c r="A376" s="45"/>
      <c r="B376" s="57"/>
      <c r="C376" s="58"/>
      <c r="D376" s="57"/>
      <c r="E376" s="58"/>
      <c r="F376" s="57"/>
      <c r="G376" s="58"/>
      <c r="H376" s="57"/>
      <c r="I376" s="58"/>
      <c r="J376" s="57"/>
      <c r="K376" s="45"/>
      <c r="L376" s="45"/>
      <c r="M376" s="58"/>
    </row>
    <row r="377" spans="1:13">
      <c r="A377" s="8" t="s">
        <v>208</v>
      </c>
      <c r="B377" s="54" t="s">
        <v>220</v>
      </c>
      <c r="C377" s="55"/>
      <c r="D377" s="54" t="s">
        <v>224</v>
      </c>
      <c r="E377" s="55"/>
      <c r="F377" s="54" t="s">
        <v>228</v>
      </c>
      <c r="G377" s="55"/>
      <c r="H377" s="54" t="s">
        <v>229</v>
      </c>
      <c r="I377" s="55"/>
      <c r="J377" s="54" t="s">
        <v>217</v>
      </c>
      <c r="M377" s="55"/>
    </row>
    <row r="378" spans="1:13" ht="18.75">
      <c r="B378" s="54" t="s">
        <v>218</v>
      </c>
      <c r="C378" s="59"/>
      <c r="D378" s="54" t="s">
        <v>225</v>
      </c>
      <c r="E378" s="55"/>
      <c r="F378" s="54"/>
      <c r="G378" s="55"/>
      <c r="H378" s="54"/>
      <c r="I378" s="55"/>
      <c r="J378" s="54" t="s">
        <v>232</v>
      </c>
      <c r="M378" s="55"/>
    </row>
    <row r="379" spans="1:13">
      <c r="B379" s="54" t="s">
        <v>219</v>
      </c>
      <c r="C379" s="55"/>
      <c r="D379" s="54" t="s">
        <v>226</v>
      </c>
      <c r="E379" s="55"/>
      <c r="F379" s="54"/>
      <c r="G379" s="55"/>
      <c r="H379" s="54"/>
      <c r="I379" s="55"/>
      <c r="J379" s="54" t="s">
        <v>233</v>
      </c>
      <c r="M379" s="55"/>
    </row>
    <row r="380" spans="1:13">
      <c r="B380" s="54" t="s">
        <v>221</v>
      </c>
      <c r="C380" s="55"/>
      <c r="D380" s="54" t="s">
        <v>227</v>
      </c>
      <c r="E380" s="55"/>
      <c r="F380" s="54"/>
      <c r="G380" s="55"/>
      <c r="H380" s="54"/>
      <c r="I380" s="55"/>
      <c r="J380" s="54"/>
      <c r="M380" s="55"/>
    </row>
    <row r="381" spans="1:13">
      <c r="B381" s="54" t="s">
        <v>222</v>
      </c>
      <c r="C381" s="55"/>
      <c r="D381" s="54"/>
      <c r="E381" s="55"/>
      <c r="F381" s="54"/>
      <c r="G381" s="55"/>
      <c r="H381" s="54"/>
      <c r="I381" s="55"/>
      <c r="J381" s="54"/>
      <c r="M381" s="55"/>
    </row>
    <row r="382" spans="1:13">
      <c r="B382" s="54" t="s">
        <v>223</v>
      </c>
      <c r="C382" s="55"/>
      <c r="D382" s="54"/>
      <c r="E382" s="55"/>
      <c r="F382" s="54"/>
      <c r="G382" s="55"/>
      <c r="H382" s="54"/>
      <c r="I382" s="55"/>
      <c r="J382" s="54"/>
      <c r="M382" s="55"/>
    </row>
    <row r="383" spans="1:13">
      <c r="B383" s="54" t="s">
        <v>234</v>
      </c>
      <c r="C383" s="56"/>
      <c r="D383" s="54"/>
      <c r="E383" s="55"/>
      <c r="F383" s="54"/>
      <c r="G383" s="55"/>
      <c r="H383" s="54"/>
      <c r="I383" s="55"/>
      <c r="J383" s="54"/>
      <c r="M383" s="55"/>
    </row>
    <row r="384" spans="1:13">
      <c r="B384" s="54" t="s">
        <v>235</v>
      </c>
      <c r="C384" s="55"/>
      <c r="D384" s="54"/>
      <c r="E384" s="55"/>
      <c r="F384" s="54"/>
      <c r="G384" s="55"/>
      <c r="H384" s="54"/>
      <c r="I384" s="55"/>
      <c r="J384" s="54"/>
      <c r="M384" s="55"/>
    </row>
    <row r="385" spans="2:13">
      <c r="B385" s="60" t="s">
        <v>236</v>
      </c>
      <c r="C385" s="61"/>
      <c r="D385" s="60"/>
      <c r="E385" s="61"/>
      <c r="F385" s="60"/>
      <c r="G385" s="61"/>
      <c r="H385" s="60"/>
      <c r="I385" s="61"/>
      <c r="J385" s="60"/>
      <c r="K385" s="63"/>
      <c r="L385" s="63"/>
      <c r="M385" s="61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rekabet ve pazar analizi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pc</cp:lastModifiedBy>
  <dcterms:created xsi:type="dcterms:W3CDTF">2015-06-05T18:19:34Z</dcterms:created>
  <dcterms:modified xsi:type="dcterms:W3CDTF">2024-12-24T18:54:15Z</dcterms:modified>
</cp:coreProperties>
</file>